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yuyak\Desktop\USSoccer Assessment Form Project\August 2024 Version 2\"/>
    </mc:Choice>
  </mc:AlternateContent>
  <xr:revisionPtr revIDLastSave="0" documentId="13_ncr:1_{E727198A-F85C-48EF-B235-FB01157D4364}" xr6:coauthVersionLast="47" xr6:coauthVersionMax="47" xr10:uidLastSave="{00000000-0000-0000-0000-000000000000}"/>
  <bookViews>
    <workbookView xWindow="30612" yWindow="-108" windowWidth="30936" windowHeight="16776" activeTab="3" xr2:uid="{00000000-000D-0000-FFFF-FFFF00000000}"/>
  </bookViews>
  <sheets>
    <sheet name="Referee" sheetId="2" r:id="rId1"/>
    <sheet name="AR1" sheetId="3" r:id="rId2"/>
    <sheet name="AR2" sheetId="5" r:id="rId3"/>
    <sheet name="4th" sheetId="4" r:id="rId4"/>
  </sheets>
  <definedNames>
    <definedName name="_xlnm.Print_Area" localSheetId="3">'4th'!$B$1:$Z$69</definedName>
    <definedName name="_xlnm.Print_Area" localSheetId="1">'AR1'!$B$2:$Z$94</definedName>
    <definedName name="_xlnm.Print_Area" localSheetId="2">'AR2'!$B$2:$Z$94</definedName>
    <definedName name="_xlnm.Print_Area" localSheetId="0">Referee!$B$2:$Z$99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uIrPk/RnpN5uZb+b5E/d21gctIoRVGHaW35RfDdCco="/>
    </ext>
  </extLst>
</workbook>
</file>

<file path=xl/calcChain.xml><?xml version="1.0" encoding="utf-8"?>
<calcChain xmlns="http://schemas.openxmlformats.org/spreadsheetml/2006/main">
  <c r="E23" i="4" l="1"/>
  <c r="F23" i="5"/>
  <c r="E23" i="3"/>
  <c r="S20" i="4"/>
  <c r="S19" i="4"/>
  <c r="S18" i="4"/>
  <c r="S17" i="4"/>
  <c r="S16" i="4"/>
  <c r="Q20" i="4"/>
  <c r="Q19" i="4"/>
  <c r="Q18" i="4"/>
  <c r="Q17" i="4"/>
  <c r="Q16" i="4"/>
  <c r="K20" i="4"/>
  <c r="K19" i="4"/>
  <c r="K18" i="4"/>
  <c r="K17" i="4"/>
  <c r="K16" i="4"/>
  <c r="E20" i="4"/>
  <c r="E19" i="4"/>
  <c r="E18" i="4"/>
  <c r="E17" i="4"/>
  <c r="E16" i="4"/>
  <c r="Q13" i="4"/>
  <c r="E13" i="4"/>
  <c r="Q12" i="4"/>
  <c r="E12" i="4"/>
  <c r="S11" i="4"/>
  <c r="K11" i="4"/>
  <c r="E11" i="4"/>
  <c r="Q10" i="4"/>
  <c r="K10" i="4"/>
  <c r="E10" i="4"/>
  <c r="Q9" i="4"/>
  <c r="E9" i="4"/>
  <c r="W8" i="4"/>
  <c r="Q8" i="4"/>
  <c r="K8" i="4"/>
  <c r="E8" i="4"/>
  <c r="W7" i="4"/>
  <c r="E7" i="4"/>
  <c r="S20" i="5"/>
  <c r="Q20" i="5"/>
  <c r="K20" i="5"/>
  <c r="E20" i="5"/>
  <c r="S19" i="5"/>
  <c r="Q19" i="5"/>
  <c r="K19" i="5"/>
  <c r="E19" i="5"/>
  <c r="S18" i="5"/>
  <c r="Q18" i="5"/>
  <c r="K18" i="5"/>
  <c r="E18" i="5"/>
  <c r="S17" i="5"/>
  <c r="Q17" i="5"/>
  <c r="K17" i="5"/>
  <c r="E17" i="5"/>
  <c r="S16" i="5"/>
  <c r="Q16" i="5"/>
  <c r="K16" i="5"/>
  <c r="E16" i="5"/>
  <c r="Q13" i="5"/>
  <c r="E13" i="5"/>
  <c r="Q12" i="5"/>
  <c r="E12" i="5"/>
  <c r="S11" i="5"/>
  <c r="K11" i="5"/>
  <c r="E11" i="5"/>
  <c r="Q10" i="5"/>
  <c r="K10" i="5"/>
  <c r="E10" i="5"/>
  <c r="Q9" i="5"/>
  <c r="E9" i="5"/>
  <c r="W8" i="5"/>
  <c r="Q8" i="5"/>
  <c r="K8" i="5"/>
  <c r="E8" i="5"/>
  <c r="W7" i="5"/>
  <c r="E7" i="5"/>
  <c r="E13" i="3"/>
  <c r="E12" i="3"/>
  <c r="S20" i="3"/>
  <c r="S19" i="3"/>
  <c r="S18" i="3"/>
  <c r="S17" i="3"/>
  <c r="S16" i="3"/>
  <c r="Q20" i="3"/>
  <c r="Q19" i="3"/>
  <c r="Q18" i="3"/>
  <c r="Q17" i="3"/>
  <c r="Q16" i="3"/>
  <c r="K20" i="3"/>
  <c r="K19" i="3"/>
  <c r="K18" i="3"/>
  <c r="K17" i="3"/>
  <c r="K16" i="3"/>
  <c r="E20" i="3"/>
  <c r="E19" i="3"/>
  <c r="E18" i="3"/>
  <c r="E17" i="3"/>
  <c r="E16" i="3"/>
  <c r="Q13" i="3"/>
  <c r="Q12" i="3"/>
  <c r="S11" i="3"/>
  <c r="K11" i="3"/>
  <c r="E11" i="3"/>
  <c r="Q10" i="3"/>
  <c r="K10" i="3"/>
  <c r="E10" i="3"/>
  <c r="Q9" i="3"/>
  <c r="E9" i="3"/>
  <c r="W8" i="3"/>
  <c r="Q8" i="3"/>
  <c r="K8" i="3"/>
  <c r="E8" i="3"/>
  <c r="W7" i="3"/>
  <c r="E7" i="3"/>
  <c r="U30" i="2"/>
  <c r="U30" i="3"/>
  <c r="BJ84" i="5"/>
  <c r="BO81" i="5"/>
  <c r="BR69" i="5" s="1"/>
  <c r="BO72" i="5"/>
  <c r="BO78" i="5" s="1"/>
  <c r="BO71" i="5"/>
  <c r="BO70" i="5"/>
  <c r="BE67" i="5" a="1"/>
  <c r="BE75" i="5" s="1"/>
  <c r="BA67" i="5" a="1"/>
  <c r="BB75" i="5" s="1"/>
  <c r="AW67" i="5" a="1"/>
  <c r="AY75" i="5" s="1"/>
  <c r="AS67" i="5" a="1"/>
  <c r="AV75" i="5" s="1"/>
  <c r="AQ67" i="5" a="1"/>
  <c r="AQ73" i="5" s="1"/>
  <c r="BG74" i="4"/>
  <c r="BK68" i="4"/>
  <c r="BK74" i="4" s="1"/>
  <c r="BK67" i="4"/>
  <c r="BK66" i="4"/>
  <c r="AU68" i="4"/>
  <c r="AU67" i="4"/>
  <c r="AU66" i="4"/>
  <c r="AU65" i="4"/>
  <c r="AU64" i="4"/>
  <c r="AM64" i="4" a="1"/>
  <c r="AM68" i="4" s="1"/>
  <c r="BJ84" i="3"/>
  <c r="BO81" i="3"/>
  <c r="BR69" i="3" s="1"/>
  <c r="BO72" i="3"/>
  <c r="BO78" i="3" s="1"/>
  <c r="BO71" i="3"/>
  <c r="BO70" i="3"/>
  <c r="BE74" i="3"/>
  <c r="BF73" i="3"/>
  <c r="BE67" i="3" a="1"/>
  <c r="BE77" i="3" s="1"/>
  <c r="BD78" i="3"/>
  <c r="BC78" i="3"/>
  <c r="BD74" i="3"/>
  <c r="BC74" i="3"/>
  <c r="BC72" i="3"/>
  <c r="BD70" i="3"/>
  <c r="BC70" i="3"/>
  <c r="BA67" i="3" a="1"/>
  <c r="BB76" i="3" s="1"/>
  <c r="BA67" i="3"/>
  <c r="AW67" i="3" a="1"/>
  <c r="AX67" i="3" s="1"/>
  <c r="AT71" i="3"/>
  <c r="AS71" i="3"/>
  <c r="AS67" i="3" a="1"/>
  <c r="AR75" i="3"/>
  <c r="AR72" i="3"/>
  <c r="AQ72" i="3"/>
  <c r="AR71" i="3"/>
  <c r="AR67" i="3"/>
  <c r="AQ67" i="3" a="1"/>
  <c r="AQ75" i="3" s="1"/>
  <c r="BD94" i="2"/>
  <c r="BI93" i="2"/>
  <c r="BL81" i="2" s="1"/>
  <c r="BI84" i="2"/>
  <c r="BI90" i="2" s="1"/>
  <c r="BI83" i="2"/>
  <c r="BI82" i="2"/>
  <c r="AU87" i="2"/>
  <c r="AT87" i="2"/>
  <c r="AP87" i="2"/>
  <c r="AO87" i="2"/>
  <c r="BB87" i="2" s="1"/>
  <c r="AN87" i="2"/>
  <c r="AM87" i="2"/>
  <c r="AU86" i="2"/>
  <c r="AT86" i="2"/>
  <c r="AP86" i="2"/>
  <c r="AO86" i="2"/>
  <c r="AN86" i="2"/>
  <c r="AM86" i="2"/>
  <c r="AU85" i="2"/>
  <c r="AT85" i="2"/>
  <c r="AP85" i="2"/>
  <c r="AO85" i="2"/>
  <c r="AN85" i="2"/>
  <c r="AM85" i="2"/>
  <c r="AU84" i="2"/>
  <c r="AT84" i="2"/>
  <c r="AP84" i="2"/>
  <c r="AO84" i="2"/>
  <c r="AN84" i="2"/>
  <c r="AM84" i="2"/>
  <c r="AU83" i="2"/>
  <c r="AT83" i="2"/>
  <c r="AP83" i="2"/>
  <c r="AO83" i="2"/>
  <c r="AN83" i="2"/>
  <c r="AM83" i="2"/>
  <c r="AU82" i="2"/>
  <c r="AT82" i="2"/>
  <c r="AP82" i="2"/>
  <c r="AO82" i="2"/>
  <c r="AN82" i="2"/>
  <c r="AM82" i="2"/>
  <c r="AU81" i="2"/>
  <c r="AT81" i="2"/>
  <c r="AP81" i="2"/>
  <c r="AO81" i="2"/>
  <c r="AN81" i="2"/>
  <c r="AM81" i="2"/>
  <c r="AU80" i="2"/>
  <c r="AT80" i="2"/>
  <c r="AP80" i="2"/>
  <c r="AO80" i="2"/>
  <c r="AN80" i="2"/>
  <c r="AM80" i="2"/>
  <c r="AU79" i="2"/>
  <c r="AT79" i="2"/>
  <c r="AP79" i="2"/>
  <c r="AO79" i="2"/>
  <c r="AN79" i="2"/>
  <c r="AM79" i="2"/>
  <c r="AI79" i="2" a="1"/>
  <c r="AS87" i="2" s="1"/>
  <c r="BG75" i="5" l="1"/>
  <c r="BH75" i="5"/>
  <c r="AW68" i="5"/>
  <c r="BD67" i="5"/>
  <c r="BE76" i="5"/>
  <c r="AU68" i="5"/>
  <c r="BA76" i="5"/>
  <c r="AV72" i="5"/>
  <c r="AY72" i="5"/>
  <c r="BB72" i="5"/>
  <c r="BE69" i="5"/>
  <c r="BE77" i="5"/>
  <c r="AR67" i="5"/>
  <c r="AR75" i="5"/>
  <c r="AS69" i="5"/>
  <c r="AS73" i="5"/>
  <c r="AS77" i="5"/>
  <c r="AZ68" i="5"/>
  <c r="AZ72" i="5"/>
  <c r="AZ76" i="5"/>
  <c r="BC68" i="5"/>
  <c r="BC72" i="5"/>
  <c r="BC76" i="5"/>
  <c r="BF69" i="5"/>
  <c r="BF77" i="5"/>
  <c r="AV74" i="5"/>
  <c r="AV78" i="5"/>
  <c r="AY74" i="5"/>
  <c r="BB70" i="5"/>
  <c r="AS67" i="5"/>
  <c r="AS75" i="5"/>
  <c r="AT67" i="5"/>
  <c r="AT75" i="5"/>
  <c r="AW67" i="5"/>
  <c r="BI67" i="5" s="1"/>
  <c r="AW71" i="5"/>
  <c r="BD70" i="5"/>
  <c r="BE74" i="5"/>
  <c r="AR73" i="5"/>
  <c r="AS76" i="5"/>
  <c r="AZ71" i="5"/>
  <c r="BC67" i="5"/>
  <c r="BC71" i="5"/>
  <c r="BC75" i="5"/>
  <c r="BF75" i="5"/>
  <c r="AT76" i="5"/>
  <c r="BE68" i="5"/>
  <c r="AR74" i="5"/>
  <c r="AU76" i="5"/>
  <c r="BA72" i="5"/>
  <c r="AV76" i="5"/>
  <c r="BB76" i="5"/>
  <c r="AQ68" i="5"/>
  <c r="AQ76" i="5"/>
  <c r="AT69" i="5"/>
  <c r="AT73" i="5"/>
  <c r="AT77" i="5"/>
  <c r="AW69" i="5"/>
  <c r="AW73" i="5"/>
  <c r="BI73" i="5" s="1"/>
  <c r="AW77" i="5"/>
  <c r="BI77" i="5" s="1"/>
  <c r="BD68" i="5"/>
  <c r="BD72" i="5"/>
  <c r="BD76" i="5"/>
  <c r="BE70" i="5"/>
  <c r="BE78" i="5"/>
  <c r="AU72" i="5"/>
  <c r="AX68" i="5"/>
  <c r="BA68" i="5"/>
  <c r="BF68" i="5"/>
  <c r="AY76" i="5"/>
  <c r="AR76" i="5"/>
  <c r="AX77" i="5"/>
  <c r="AQ69" i="5"/>
  <c r="AQ77" i="5"/>
  <c r="AV69" i="5"/>
  <c r="AV73" i="5"/>
  <c r="AV77" i="5"/>
  <c r="AY69" i="5"/>
  <c r="AY73" i="5"/>
  <c r="AY77" i="5"/>
  <c r="BB69" i="5"/>
  <c r="BB73" i="5"/>
  <c r="BB77" i="5"/>
  <c r="BE71" i="5"/>
  <c r="BD74" i="5"/>
  <c r="AZ67" i="5"/>
  <c r="AT72" i="5"/>
  <c r="AW72" i="5"/>
  <c r="BD71" i="5"/>
  <c r="AX76" i="5"/>
  <c r="AQ75" i="5"/>
  <c r="AY68" i="5"/>
  <c r="AR68" i="5"/>
  <c r="AX69" i="5"/>
  <c r="BF78" i="5"/>
  <c r="AR69" i="5"/>
  <c r="AR77" i="5"/>
  <c r="AS70" i="5"/>
  <c r="AS74" i="5"/>
  <c r="AS78" i="5"/>
  <c r="AZ69" i="5"/>
  <c r="AZ73" i="5"/>
  <c r="AZ77" i="5"/>
  <c r="BC69" i="5"/>
  <c r="BC73" i="5"/>
  <c r="BC77" i="5"/>
  <c r="BF71" i="5"/>
  <c r="BB78" i="5"/>
  <c r="BD78" i="5"/>
  <c r="AS68" i="5"/>
  <c r="AT68" i="5"/>
  <c r="AW76" i="5"/>
  <c r="BI76" i="5" s="1"/>
  <c r="BF76" i="5"/>
  <c r="AQ67" i="5"/>
  <c r="BF70" i="5"/>
  <c r="AQ70" i="5"/>
  <c r="AQ78" i="5"/>
  <c r="AT70" i="5"/>
  <c r="AT74" i="5"/>
  <c r="AT78" i="5"/>
  <c r="AW70" i="5"/>
  <c r="AW74" i="5"/>
  <c r="AW78" i="5"/>
  <c r="BI78" i="5" s="1"/>
  <c r="BD69" i="5"/>
  <c r="BD73" i="5"/>
  <c r="BD77" i="5"/>
  <c r="BE72" i="5"/>
  <c r="AQ71" i="5"/>
  <c r="AV70" i="5"/>
  <c r="AY70" i="5"/>
  <c r="AY78" i="5"/>
  <c r="BB74" i="5"/>
  <c r="BE73" i="5"/>
  <c r="AR71" i="5"/>
  <c r="AS71" i="5"/>
  <c r="AQ72" i="5"/>
  <c r="AT71" i="5"/>
  <c r="AW75" i="5"/>
  <c r="BI75" i="5" s="1"/>
  <c r="AS72" i="5"/>
  <c r="AZ75" i="5"/>
  <c r="BF67" i="5"/>
  <c r="AQ74" i="5"/>
  <c r="BD75" i="5"/>
  <c r="AX72" i="5"/>
  <c r="AV68" i="5"/>
  <c r="BB68" i="5"/>
  <c r="AU69" i="5"/>
  <c r="AU73" i="5"/>
  <c r="AU77" i="5"/>
  <c r="AX73" i="5"/>
  <c r="BA69" i="5"/>
  <c r="BA73" i="5"/>
  <c r="BA77" i="5"/>
  <c r="AR70" i="5"/>
  <c r="AR78" i="5"/>
  <c r="AU70" i="5"/>
  <c r="AU74" i="5"/>
  <c r="AU78" i="5"/>
  <c r="AX70" i="5"/>
  <c r="AX74" i="5"/>
  <c r="AX78" i="5"/>
  <c r="BA70" i="5"/>
  <c r="BA74" i="5"/>
  <c r="BA78" i="5"/>
  <c r="BF72" i="5"/>
  <c r="AZ70" i="5"/>
  <c r="AZ74" i="5"/>
  <c r="AZ78" i="5"/>
  <c r="BC70" i="5"/>
  <c r="BC74" i="5"/>
  <c r="BC78" i="5"/>
  <c r="BF73" i="5"/>
  <c r="BF74" i="5"/>
  <c r="AR72" i="5"/>
  <c r="AU67" i="5"/>
  <c r="AU71" i="5"/>
  <c r="AU75" i="5"/>
  <c r="AX67" i="5"/>
  <c r="AX71" i="5"/>
  <c r="AX75" i="5"/>
  <c r="BA67" i="5"/>
  <c r="BA71" i="5"/>
  <c r="BA75" i="5"/>
  <c r="AV67" i="5"/>
  <c r="AV71" i="5"/>
  <c r="AY67" i="5"/>
  <c r="AY71" i="5"/>
  <c r="BB67" i="5"/>
  <c r="BB71" i="5"/>
  <c r="BE67" i="5"/>
  <c r="AW71" i="3"/>
  <c r="AV76" i="3"/>
  <c r="AV72" i="3"/>
  <c r="AV68" i="3"/>
  <c r="AU76" i="3"/>
  <c r="AU72" i="3"/>
  <c r="AU68" i="3"/>
  <c r="AT76" i="3"/>
  <c r="AT72" i="3"/>
  <c r="AT68" i="3"/>
  <c r="AV71" i="3"/>
  <c r="AS76" i="3"/>
  <c r="AS72" i="3"/>
  <c r="AS68" i="3"/>
  <c r="AV75" i="3"/>
  <c r="AV67" i="3"/>
  <c r="AV78" i="3"/>
  <c r="AV74" i="3"/>
  <c r="AV70" i="3"/>
  <c r="AS67" i="3"/>
  <c r="AS78" i="3"/>
  <c r="AU78" i="3"/>
  <c r="AU74" i="3"/>
  <c r="AU70" i="3"/>
  <c r="AT78" i="3"/>
  <c r="AT74" i="3"/>
  <c r="AT70" i="3"/>
  <c r="AS74" i="3"/>
  <c r="AS70" i="3"/>
  <c r="AU73" i="3"/>
  <c r="AT77" i="3"/>
  <c r="AV77" i="3"/>
  <c r="AV73" i="3"/>
  <c r="AV69" i="3"/>
  <c r="AS77" i="3"/>
  <c r="AU77" i="3"/>
  <c r="AU69" i="3"/>
  <c r="AT73" i="3"/>
  <c r="AT69" i="3"/>
  <c r="AX71" i="3"/>
  <c r="BG74" i="3"/>
  <c r="BH74" i="3"/>
  <c r="AZ70" i="3"/>
  <c r="AT67" i="3"/>
  <c r="AZ74" i="3"/>
  <c r="AU67" i="3"/>
  <c r="AW75" i="3"/>
  <c r="AS69" i="3"/>
  <c r="AX75" i="3"/>
  <c r="AU71" i="3"/>
  <c r="AS73" i="3"/>
  <c r="AY76" i="3"/>
  <c r="AY72" i="3"/>
  <c r="AY68" i="3"/>
  <c r="AX76" i="3"/>
  <c r="AX72" i="3"/>
  <c r="AX68" i="3"/>
  <c r="AY75" i="3"/>
  <c r="AW76" i="3"/>
  <c r="AW72" i="3"/>
  <c r="AW68" i="3"/>
  <c r="AY67" i="3"/>
  <c r="AZ75" i="3"/>
  <c r="AZ71" i="3"/>
  <c r="AZ67" i="3"/>
  <c r="AY71" i="3"/>
  <c r="AY78" i="3"/>
  <c r="AY74" i="3"/>
  <c r="AY70" i="3"/>
  <c r="AW74" i="3"/>
  <c r="AX78" i="3"/>
  <c r="AX74" i="3"/>
  <c r="AX70" i="3"/>
  <c r="AZ73" i="3"/>
  <c r="AW78" i="3"/>
  <c r="AW70" i="3"/>
  <c r="AZ77" i="3"/>
  <c r="AZ69" i="3"/>
  <c r="AX73" i="3"/>
  <c r="AW77" i="3"/>
  <c r="AY77" i="3"/>
  <c r="AY73" i="3"/>
  <c r="AY69" i="3"/>
  <c r="AZ76" i="3"/>
  <c r="AZ72" i="3"/>
  <c r="AZ68" i="3"/>
  <c r="AX77" i="3"/>
  <c r="AX69" i="3"/>
  <c r="AW73" i="3"/>
  <c r="AW69" i="3"/>
  <c r="BG77" i="3"/>
  <c r="BH77" i="3"/>
  <c r="AT75" i="3"/>
  <c r="AZ78" i="3"/>
  <c r="AS75" i="3"/>
  <c r="AU75" i="3"/>
  <c r="AW67" i="3"/>
  <c r="BI67" i="3" s="1"/>
  <c r="AV87" i="2"/>
  <c r="BD68" i="3"/>
  <c r="BD76" i="3"/>
  <c r="BE70" i="3"/>
  <c r="BE78" i="3"/>
  <c r="AN64" i="4"/>
  <c r="AN65" i="4"/>
  <c r="AN66" i="4"/>
  <c r="AN68" i="4"/>
  <c r="AW82" i="2"/>
  <c r="AW87" i="2"/>
  <c r="AR68" i="3"/>
  <c r="BA69" i="3"/>
  <c r="BA73" i="3"/>
  <c r="BA77" i="3"/>
  <c r="BF70" i="3"/>
  <c r="AO64" i="4"/>
  <c r="AO65" i="4"/>
  <c r="AO66" i="4"/>
  <c r="AO67" i="4"/>
  <c r="AO68" i="4"/>
  <c r="BC68" i="3"/>
  <c r="BC76" i="3"/>
  <c r="BF69" i="3"/>
  <c r="BF77" i="3"/>
  <c r="AV80" i="2"/>
  <c r="AV81" i="2"/>
  <c r="AV82" i="2"/>
  <c r="AV83" i="2"/>
  <c r="AV84" i="2"/>
  <c r="AV85" i="2"/>
  <c r="AV86" i="2"/>
  <c r="AQ69" i="3"/>
  <c r="AQ77" i="3"/>
  <c r="BB69" i="3"/>
  <c r="BB73" i="3"/>
  <c r="BB77" i="3"/>
  <c r="BE71" i="3"/>
  <c r="AP64" i="4"/>
  <c r="AP65" i="4"/>
  <c r="AP66" i="4"/>
  <c r="AP67" i="4"/>
  <c r="AP68" i="4"/>
  <c r="AQ76" i="3"/>
  <c r="AN67" i="4"/>
  <c r="AW84" i="2"/>
  <c r="AV79" i="2"/>
  <c r="AQ68" i="3"/>
  <c r="BD72" i="3"/>
  <c r="AW79" i="2"/>
  <c r="AW80" i="2"/>
  <c r="AW81" i="2"/>
  <c r="AW83" i="2"/>
  <c r="AW86" i="2"/>
  <c r="AR76" i="3"/>
  <c r="AI79" i="2"/>
  <c r="AX79" i="2"/>
  <c r="AX80" i="2"/>
  <c r="AX81" i="2"/>
  <c r="AX82" i="2"/>
  <c r="AX83" i="2"/>
  <c r="AX84" i="2"/>
  <c r="AX85" i="2"/>
  <c r="AX86" i="2"/>
  <c r="AX87" i="2"/>
  <c r="AI80" i="2"/>
  <c r="AI82" i="2"/>
  <c r="AI84" i="2"/>
  <c r="AI87" i="2"/>
  <c r="AR69" i="3"/>
  <c r="BC69" i="3"/>
  <c r="BC73" i="3"/>
  <c r="BC77" i="3"/>
  <c r="BF71" i="3"/>
  <c r="AQ64" i="4"/>
  <c r="AQ65" i="4"/>
  <c r="AQ66" i="4"/>
  <c r="AQ67" i="4"/>
  <c r="AJ81" i="2"/>
  <c r="AJ83" i="2"/>
  <c r="AJ86" i="2"/>
  <c r="AQ70" i="3"/>
  <c r="AQ78" i="3"/>
  <c r="BD73" i="3"/>
  <c r="BD77" i="3"/>
  <c r="BE72" i="3"/>
  <c r="AR64" i="4"/>
  <c r="AR65" i="4"/>
  <c r="AR66" i="4"/>
  <c r="AR67" i="4"/>
  <c r="AR68" i="4"/>
  <c r="AI81" i="2"/>
  <c r="AI83" i="2"/>
  <c r="AI86" i="2"/>
  <c r="AR77" i="3"/>
  <c r="AJ79" i="2"/>
  <c r="AJ80" i="2"/>
  <c r="AJ82" i="2"/>
  <c r="AJ85" i="2"/>
  <c r="AJ87" i="2"/>
  <c r="BD69" i="3"/>
  <c r="AK79" i="2"/>
  <c r="AK80" i="2"/>
  <c r="AK81" i="2"/>
  <c r="AK82" i="2"/>
  <c r="AK83" i="2"/>
  <c r="AK84" i="2"/>
  <c r="AK85" i="2"/>
  <c r="AK86" i="2"/>
  <c r="AK87" i="2"/>
  <c r="AR70" i="3"/>
  <c r="AR78" i="3"/>
  <c r="BA70" i="3"/>
  <c r="BA74" i="3"/>
  <c r="BA78" i="3"/>
  <c r="BF72" i="3"/>
  <c r="AS64" i="4"/>
  <c r="AS65" i="4"/>
  <c r="BE65" i="4" s="1"/>
  <c r="AS66" i="4"/>
  <c r="BE66" i="4" s="1"/>
  <c r="AS67" i="4"/>
  <c r="AS68" i="4"/>
  <c r="BE68" i="4" s="1"/>
  <c r="AW85" i="2"/>
  <c r="BF78" i="3"/>
  <c r="AI85" i="2"/>
  <c r="AQ68" i="4"/>
  <c r="AJ84" i="2"/>
  <c r="AL79" i="2"/>
  <c r="AL80" i="2"/>
  <c r="AL81" i="2"/>
  <c r="AL82" i="2"/>
  <c r="AL83" i="2"/>
  <c r="AL84" i="2"/>
  <c r="AL85" i="2"/>
  <c r="AL86" i="2"/>
  <c r="AL87" i="2"/>
  <c r="AQ71" i="3"/>
  <c r="BB70" i="3"/>
  <c r="BB74" i="3"/>
  <c r="BB78" i="3"/>
  <c r="BE73" i="3"/>
  <c r="AT64" i="4"/>
  <c r="AT65" i="4"/>
  <c r="AT66" i="4"/>
  <c r="AT67" i="4"/>
  <c r="AT68" i="4"/>
  <c r="AV64" i="4"/>
  <c r="AV65" i="4"/>
  <c r="AV66" i="4"/>
  <c r="AV67" i="4"/>
  <c r="AV68" i="4"/>
  <c r="BA71" i="3"/>
  <c r="BA75" i="3"/>
  <c r="BE67" i="3"/>
  <c r="BF74" i="3"/>
  <c r="AW64" i="4"/>
  <c r="AW65" i="4"/>
  <c r="AW66" i="4"/>
  <c r="AW67" i="4"/>
  <c r="AW68" i="4"/>
  <c r="BE75" i="3"/>
  <c r="AX64" i="4"/>
  <c r="AX65" i="4"/>
  <c r="AX66" i="4"/>
  <c r="AX67" i="4"/>
  <c r="AX68" i="4"/>
  <c r="BB67" i="3"/>
  <c r="BB75" i="3"/>
  <c r="AQ79" i="2"/>
  <c r="AQ80" i="2"/>
  <c r="AQ81" i="2"/>
  <c r="AQ82" i="2"/>
  <c r="AQ83" i="2"/>
  <c r="AQ84" i="2"/>
  <c r="AQ85" i="2"/>
  <c r="AQ86" i="2"/>
  <c r="AQ87" i="2"/>
  <c r="AR73" i="3"/>
  <c r="BC67" i="3"/>
  <c r="BC71" i="3"/>
  <c r="BC75" i="3"/>
  <c r="BF67" i="3"/>
  <c r="BF75" i="3"/>
  <c r="AY64" i="4"/>
  <c r="AY65" i="4"/>
  <c r="AY66" i="4"/>
  <c r="AY67" i="4"/>
  <c r="AY68" i="4"/>
  <c r="AQ73" i="3"/>
  <c r="BB71" i="3"/>
  <c r="AR79" i="2"/>
  <c r="AR80" i="2"/>
  <c r="AR81" i="2"/>
  <c r="AR82" i="2"/>
  <c r="AR83" i="2"/>
  <c r="AR84" i="2"/>
  <c r="AR85" i="2"/>
  <c r="AR86" i="2"/>
  <c r="AR87" i="2"/>
  <c r="AQ74" i="3"/>
  <c r="BD67" i="3"/>
  <c r="BD71" i="3"/>
  <c r="BD75" i="3"/>
  <c r="BE68" i="3"/>
  <c r="BE76" i="3"/>
  <c r="AZ64" i="4"/>
  <c r="AZ65" i="4"/>
  <c r="AZ66" i="4"/>
  <c r="AZ67" i="4"/>
  <c r="AZ68" i="4"/>
  <c r="AS79" i="2"/>
  <c r="BB79" i="2" s="1"/>
  <c r="AS80" i="2"/>
  <c r="BB80" i="2" s="1"/>
  <c r="AS81" i="2"/>
  <c r="BB81" i="2" s="1"/>
  <c r="AS82" i="2"/>
  <c r="BB82" i="2" s="1"/>
  <c r="AS83" i="2"/>
  <c r="BB83" i="2" s="1"/>
  <c r="AS84" i="2"/>
  <c r="BB84" i="2" s="1"/>
  <c r="AS85" i="2"/>
  <c r="BB85" i="2" s="1"/>
  <c r="AS86" i="2"/>
  <c r="BB86" i="2" s="1"/>
  <c r="AQ67" i="3"/>
  <c r="AR74" i="3"/>
  <c r="BA68" i="3"/>
  <c r="BA72" i="3"/>
  <c r="BA76" i="3"/>
  <c r="BF68" i="3"/>
  <c r="BF76" i="3"/>
  <c r="BA64" i="4"/>
  <c r="BA65" i="4"/>
  <c r="BA66" i="4"/>
  <c r="BA67" i="4"/>
  <c r="BA68" i="4"/>
  <c r="BB68" i="3"/>
  <c r="BB72" i="3"/>
  <c r="BE69" i="3"/>
  <c r="AM64" i="4"/>
  <c r="BB64" i="4"/>
  <c r="BB65" i="4"/>
  <c r="BB66" i="4"/>
  <c r="BB67" i="4"/>
  <c r="BB68" i="4"/>
  <c r="AM65" i="4"/>
  <c r="AM66" i="4"/>
  <c r="AM67" i="4"/>
  <c r="BI72" i="5" l="1"/>
  <c r="BI71" i="5"/>
  <c r="BI69" i="3"/>
  <c r="BG71" i="5"/>
  <c r="BH71" i="5"/>
  <c r="BH72" i="5"/>
  <c r="BG72" i="5"/>
  <c r="BG78" i="5"/>
  <c r="BJ78" i="5" s="1"/>
  <c r="BH78" i="5"/>
  <c r="BK78" i="5" s="1"/>
  <c r="BH67" i="5"/>
  <c r="BG67" i="5"/>
  <c r="BH70" i="5"/>
  <c r="BG70" i="5"/>
  <c r="BH68" i="5"/>
  <c r="BG68" i="5"/>
  <c r="BI69" i="5"/>
  <c r="BH69" i="5"/>
  <c r="BG69" i="5"/>
  <c r="BH73" i="5"/>
  <c r="BK73" i="5" s="1"/>
  <c r="BG73" i="5"/>
  <c r="BJ73" i="5" s="1"/>
  <c r="BH77" i="5"/>
  <c r="BK77" i="5" s="1"/>
  <c r="BG77" i="5"/>
  <c r="BJ77" i="5" s="1"/>
  <c r="BI74" i="5"/>
  <c r="BI70" i="5"/>
  <c r="BH74" i="5"/>
  <c r="BG74" i="5"/>
  <c r="BG76" i="5"/>
  <c r="BJ76" i="5" s="1"/>
  <c r="BH76" i="5"/>
  <c r="BK76" i="5" s="1"/>
  <c r="BI68" i="5"/>
  <c r="BK75" i="5"/>
  <c r="BJ75" i="5"/>
  <c r="BI74" i="3"/>
  <c r="BK74" i="3" s="1"/>
  <c r="BH76" i="3"/>
  <c r="BG76" i="3"/>
  <c r="BA84" i="2"/>
  <c r="BD84" i="2" s="1"/>
  <c r="AZ84" i="2"/>
  <c r="BC84" i="2" s="1"/>
  <c r="BH73" i="3"/>
  <c r="BG73" i="3"/>
  <c r="BH67" i="3"/>
  <c r="BG67" i="3"/>
  <c r="BA85" i="2"/>
  <c r="BD85" i="2" s="1"/>
  <c r="AZ85" i="2"/>
  <c r="BC85" i="2" s="1"/>
  <c r="AZ87" i="2"/>
  <c r="BC87" i="2" s="1"/>
  <c r="BA87" i="2"/>
  <c r="BD87" i="2" s="1"/>
  <c r="BE67" i="4"/>
  <c r="BI77" i="3"/>
  <c r="BJ77" i="3" s="1"/>
  <c r="BH68" i="3"/>
  <c r="BG68" i="3"/>
  <c r="BA82" i="2"/>
  <c r="BD82" i="2" s="1"/>
  <c r="AZ82" i="2"/>
  <c r="BC82" i="2" s="1"/>
  <c r="BD68" i="4"/>
  <c r="BG68" i="4" s="1"/>
  <c r="BC68" i="4"/>
  <c r="BF68" i="4" s="1"/>
  <c r="BH72" i="3"/>
  <c r="BG72" i="3"/>
  <c r="BD67" i="4"/>
  <c r="BC67" i="4"/>
  <c r="BE64" i="4"/>
  <c r="BA86" i="2"/>
  <c r="BD86" i="2" s="1"/>
  <c r="AZ86" i="2"/>
  <c r="BC86" i="2" s="1"/>
  <c r="BH71" i="3"/>
  <c r="BG71" i="3"/>
  <c r="BI68" i="3"/>
  <c r="AZ83" i="2"/>
  <c r="BC83" i="2" s="1"/>
  <c r="BA83" i="2"/>
  <c r="BD83" i="2" s="1"/>
  <c r="BH78" i="3"/>
  <c r="BG78" i="3"/>
  <c r="BI70" i="3"/>
  <c r="BI72" i="3"/>
  <c r="BH69" i="3"/>
  <c r="BG69" i="3"/>
  <c r="BA81" i="2"/>
  <c r="BD81" i="2" s="1"/>
  <c r="AZ81" i="2"/>
  <c r="BC81" i="2" s="1"/>
  <c r="BG70" i="3"/>
  <c r="BH70" i="3"/>
  <c r="BI78" i="3"/>
  <c r="BI76" i="3"/>
  <c r="BA80" i="2"/>
  <c r="BD80" i="2" s="1"/>
  <c r="AZ80" i="2"/>
  <c r="BC80" i="2" s="1"/>
  <c r="BD66" i="4"/>
  <c r="BG66" i="4" s="1"/>
  <c r="BC66" i="4"/>
  <c r="BF66" i="4" s="1"/>
  <c r="BC65" i="4"/>
  <c r="BF65" i="4" s="1"/>
  <c r="BD65" i="4"/>
  <c r="BG65" i="4" s="1"/>
  <c r="BC64" i="4"/>
  <c r="BD64" i="4"/>
  <c r="AZ79" i="2"/>
  <c r="BA79" i="2"/>
  <c r="BI73" i="3"/>
  <c r="BI75" i="3"/>
  <c r="BI71" i="3"/>
  <c r="BH75" i="3"/>
  <c r="BG75" i="3"/>
  <c r="BJ69" i="3" l="1"/>
  <c r="BK69" i="3"/>
  <c r="BK70" i="3"/>
  <c r="BJ72" i="5"/>
  <c r="BK72" i="5"/>
  <c r="BK71" i="5"/>
  <c r="BJ71" i="5"/>
  <c r="BJ74" i="3"/>
  <c r="BK71" i="3"/>
  <c r="BJ75" i="3"/>
  <c r="BJ76" i="3"/>
  <c r="BK68" i="3"/>
  <c r="BK75" i="3"/>
  <c r="BJ70" i="3"/>
  <c r="BK77" i="3"/>
  <c r="BJ68" i="3"/>
  <c r="BJ71" i="3"/>
  <c r="BK78" i="3"/>
  <c r="BK69" i="5"/>
  <c r="BK68" i="5"/>
  <c r="BK70" i="5"/>
  <c r="BJ67" i="5"/>
  <c r="BG80" i="5"/>
  <c r="BJ68" i="5"/>
  <c r="BJ74" i="5"/>
  <c r="BH80" i="5"/>
  <c r="BK67" i="5"/>
  <c r="BJ69" i="5"/>
  <c r="BJ70" i="5"/>
  <c r="BK74" i="5"/>
  <c r="BG67" i="4"/>
  <c r="BD70" i="4"/>
  <c r="BG64" i="4"/>
  <c r="BG70" i="4" s="1"/>
  <c r="BJ72" i="3"/>
  <c r="BJ67" i="3"/>
  <c r="BG80" i="3"/>
  <c r="BK67" i="3"/>
  <c r="BH80" i="3"/>
  <c r="BA89" i="2"/>
  <c r="BD79" i="2"/>
  <c r="BD89" i="2" s="1"/>
  <c r="BC79" i="2"/>
  <c r="BC89" i="2" s="1"/>
  <c r="AZ89" i="2"/>
  <c r="BJ73" i="3"/>
  <c r="BK73" i="3"/>
  <c r="BJ78" i="3"/>
  <c r="BF67" i="4"/>
  <c r="BK76" i="3"/>
  <c r="BC70" i="4"/>
  <c r="BF64" i="4"/>
  <c r="BK72" i="3"/>
  <c r="BK80" i="5" l="1"/>
  <c r="BK82" i="5" s="1"/>
  <c r="BJ80" i="5"/>
  <c r="BI79" i="2"/>
  <c r="BI80" i="2"/>
  <c r="BJ80" i="3"/>
  <c r="BD92" i="2"/>
  <c r="BL79" i="2" s="1"/>
  <c r="BK80" i="3"/>
  <c r="BK82" i="3" s="1"/>
  <c r="BG72" i="4"/>
  <c r="BN63" i="4" s="1"/>
  <c r="BF70" i="4"/>
  <c r="BL80" i="3" l="1"/>
  <c r="BR67" i="3" s="1"/>
  <c r="BO67" i="5"/>
  <c r="BO68" i="5"/>
  <c r="BR78" i="5"/>
  <c r="BL80" i="5"/>
  <c r="BR67" i="5" s="1"/>
  <c r="BK63" i="4"/>
  <c r="BN64" i="4" s="1"/>
  <c r="BN66" i="4" s="1"/>
  <c r="BN74" i="4" s="1"/>
  <c r="BK64" i="4"/>
  <c r="BO68" i="3"/>
  <c r="BO67" i="3"/>
  <c r="BR78" i="3"/>
  <c r="BI87" i="2"/>
  <c r="BI89" i="2"/>
  <c r="BI91" i="2"/>
  <c r="BI86" i="2"/>
  <c r="BI88" i="2"/>
  <c r="BL80" i="2"/>
  <c r="BL83" i="2" s="1"/>
  <c r="BL90" i="2" s="1"/>
  <c r="BR68" i="3" l="1"/>
  <c r="BR71" i="3" s="1"/>
  <c r="BR68" i="5"/>
  <c r="BO79" i="5"/>
  <c r="BO75" i="5"/>
  <c r="BO77" i="5"/>
  <c r="BR71" i="5"/>
  <c r="BO76" i="5"/>
  <c r="BO74" i="5"/>
  <c r="BL88" i="2"/>
  <c r="BL86" i="2"/>
  <c r="BL87" i="2"/>
  <c r="BL91" i="2"/>
  <c r="BK70" i="4"/>
  <c r="BN70" i="4" s="1"/>
  <c r="BK72" i="4"/>
  <c r="BN72" i="4" s="1"/>
  <c r="BO79" i="3"/>
  <c r="BO77" i="3"/>
  <c r="BO75" i="3"/>
  <c r="BL89" i="2"/>
  <c r="BO74" i="3"/>
  <c r="BO76" i="3"/>
  <c r="BK75" i="4"/>
  <c r="BN75" i="4" s="1"/>
  <c r="BK71" i="4"/>
  <c r="BN71" i="4" s="1"/>
  <c r="BK73" i="4"/>
  <c r="BN73" i="4" s="1"/>
  <c r="BR79" i="3" l="1"/>
  <c r="BR75" i="3"/>
  <c r="BR76" i="3"/>
  <c r="BR77" i="3"/>
  <c r="BR74" i="3"/>
  <c r="BR74" i="5"/>
  <c r="BR76" i="5"/>
  <c r="BR75" i="5"/>
  <c r="BR79" i="5"/>
  <c r="BR77" i="5"/>
  <c r="U30" i="4"/>
  <c r="U30" i="5" l="1"/>
</calcChain>
</file>

<file path=xl/sharedStrings.xml><?xml version="1.0" encoding="utf-8"?>
<sst xmlns="http://schemas.openxmlformats.org/spreadsheetml/2006/main" count="1196" uniqueCount="288">
  <si>
    <t>Gender</t>
  </si>
  <si>
    <t>Age</t>
  </si>
  <si>
    <t>Level</t>
  </si>
  <si>
    <t>State</t>
  </si>
  <si>
    <t>License - Official</t>
  </si>
  <si>
    <t>License - Ref Coach</t>
  </si>
  <si>
    <t>Game Difficulty</t>
  </si>
  <si>
    <t>Score</t>
  </si>
  <si>
    <t>State Association</t>
  </si>
  <si>
    <t>Male</t>
  </si>
  <si>
    <t>Adult</t>
  </si>
  <si>
    <t>International</t>
  </si>
  <si>
    <t>AL</t>
  </si>
  <si>
    <t>Referee</t>
  </si>
  <si>
    <t>Mentor</t>
  </si>
  <si>
    <t>Normal</t>
  </si>
  <si>
    <t>&gt; 9.0</t>
  </si>
  <si>
    <t>Female</t>
  </si>
  <si>
    <t>U23</t>
  </si>
  <si>
    <t>Professional</t>
  </si>
  <si>
    <t>AK</t>
  </si>
  <si>
    <t>Regional</t>
  </si>
  <si>
    <t>Ref Coach</t>
  </si>
  <si>
    <t>Difficult</t>
  </si>
  <si>
    <t>Co-Ed</t>
  </si>
  <si>
    <t>U20</t>
  </si>
  <si>
    <t>Amateur</t>
  </si>
  <si>
    <t>AZ</t>
  </si>
  <si>
    <t>National</t>
  </si>
  <si>
    <t>National Ref Coach</t>
  </si>
  <si>
    <t>Very Difficult</t>
  </si>
  <si>
    <t>Competition</t>
  </si>
  <si>
    <t>Game #</t>
  </si>
  <si>
    <t>U19</t>
  </si>
  <si>
    <t>Youth</t>
  </si>
  <si>
    <t>AR</t>
  </si>
  <si>
    <t>U18</t>
  </si>
  <si>
    <t>CA</t>
  </si>
  <si>
    <t>FIFA</t>
  </si>
  <si>
    <t>CA-N</t>
  </si>
  <si>
    <t>Home Team</t>
  </si>
  <si>
    <t>Away Team</t>
  </si>
  <si>
    <t>U17</t>
  </si>
  <si>
    <t>CO</t>
  </si>
  <si>
    <t>CA-S</t>
  </si>
  <si>
    <t>City</t>
  </si>
  <si>
    <t>Venue</t>
  </si>
  <si>
    <t>U16</t>
  </si>
  <si>
    <t>CT</t>
  </si>
  <si>
    <t>U15</t>
  </si>
  <si>
    <t>DE</t>
  </si>
  <si>
    <t>U14</t>
  </si>
  <si>
    <t>FL</t>
  </si>
  <si>
    <t>DCV</t>
  </si>
  <si>
    <t>U13</t>
  </si>
  <si>
    <t>GA</t>
  </si>
  <si>
    <t>License</t>
  </si>
  <si>
    <t>Final Score</t>
  </si>
  <si>
    <t>HI</t>
  </si>
  <si>
    <t>ENY</t>
  </si>
  <si>
    <t>ID</t>
  </si>
  <si>
    <t>EPA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</si>
  <si>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</si>
  <si>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</si>
  <si>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</si>
  <si>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</si>
  <si>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</si>
  <si>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</si>
  <si>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</si>
  <si>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</si>
  <si>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</si>
  <si>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</si>
  <si>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</si>
  <si>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&lt; 7.0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</si>
  <si>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</si>
  <si>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</si>
  <si>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</si>
  <si>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</si>
  <si>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</si>
  <si>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</si>
  <si>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</si>
  <si>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</si>
  <si>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</si>
  <si>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</si>
  <si>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</si>
  <si>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</si>
  <si>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</si>
  <si>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</si>
  <si>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</si>
  <si>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NTX</t>
  </si>
  <si>
    <t>RI</t>
  </si>
  <si>
    <t>SC</t>
  </si>
  <si>
    <t>SD</t>
  </si>
  <si>
    <t>TN</t>
  </si>
  <si>
    <t>PAW</t>
  </si>
  <si>
    <t>TX</t>
  </si>
  <si>
    <t>UT</t>
  </si>
  <si>
    <t>VT</t>
  </si>
  <si>
    <t>VA</t>
  </si>
  <si>
    <t>STX</t>
  </si>
  <si>
    <t>WA</t>
  </si>
  <si>
    <t>WV</t>
  </si>
  <si>
    <t>WI</t>
  </si>
  <si>
    <t>WY</t>
  </si>
  <si>
    <t>WNY</t>
  </si>
  <si>
    <t>Length</t>
  </si>
  <si>
    <t>REFEREE EVALUATION</t>
  </si>
  <si>
    <t>45 min x 2</t>
  </si>
  <si>
    <t>40 min x 2</t>
  </si>
  <si>
    <t>Semi Professional</t>
  </si>
  <si>
    <t>35 min x 2</t>
  </si>
  <si>
    <t>30 min x 2</t>
  </si>
  <si>
    <t>25 min x 2</t>
  </si>
  <si>
    <t>20 min x 2</t>
  </si>
  <si>
    <t>15 min x 2</t>
  </si>
  <si>
    <t>Other</t>
  </si>
  <si>
    <t>Date</t>
  </si>
  <si>
    <t>Time</t>
  </si>
  <si>
    <t>In favor of</t>
  </si>
  <si>
    <t>&lt;U13</t>
  </si>
  <si>
    <t>Half-time Score</t>
  </si>
  <si>
    <t>Score*</t>
  </si>
  <si>
    <t>AR1</t>
  </si>
  <si>
    <t>AR2</t>
  </si>
  <si>
    <t>4th Official</t>
  </si>
  <si>
    <t>* The score prior to any additions or deduction for the official.</t>
  </si>
  <si>
    <t>Referee Coach Signature</t>
  </si>
  <si>
    <t>REFEREE PERFORMANCE</t>
  </si>
  <si>
    <t>Penalty Kick</t>
  </si>
  <si>
    <t>Correctly Given</t>
  </si>
  <si>
    <t>Routine</t>
  </si>
  <si>
    <t>UB - Reckless</t>
  </si>
  <si>
    <t>Yes</t>
  </si>
  <si>
    <t>Send-off (Direct) (players)</t>
  </si>
  <si>
    <t>Incorrectly Not Given</t>
  </si>
  <si>
    <t>UB - SPA (H)</t>
  </si>
  <si>
    <t>Somewhat</t>
  </si>
  <si>
    <t>Send-off (Direct) (team officials)</t>
  </si>
  <si>
    <t>Incorrectly Given</t>
  </si>
  <si>
    <t>Impossible</t>
  </si>
  <si>
    <t>UB - SPA (F) (Outside PA)</t>
  </si>
  <si>
    <t>No</t>
  </si>
  <si>
    <t>Score* (General Performance)</t>
  </si>
  <si>
    <t>Send-off (2nd CT) (players)</t>
  </si>
  <si>
    <t>N/A</t>
  </si>
  <si>
    <t>UB - SPA (F) (No attempt inside PA)</t>
  </si>
  <si>
    <t>FOR EACH CATEGORY, PLEASE USE AN X TO INDICATE THE PERFORMANCE LEVEL</t>
  </si>
  <si>
    <t>Send-off (2nd CT) (team officials)</t>
  </si>
  <si>
    <t>UB - DOGSO (F) (Downgraded to Caution)</t>
  </si>
  <si>
    <t>Other decisions with game-changing impact (Involvement/Information on AR Offside decision)</t>
  </si>
  <si>
    <t>UB - Handball - Attempts to / Scores a goal</t>
  </si>
  <si>
    <t>Other decisions with game-changing impact (Incorrect decision which directly leads to/negates clear goal-scoring opportunity/goal)</t>
  </si>
  <si>
    <t>UB - Handball - Unsuccessful attempt to prevent goal</t>
  </si>
  <si>
    <t>Other decisions with game-changing impact (Mistaken Identity)</t>
  </si>
  <si>
    <t>7.0 - 7.4</t>
  </si>
  <si>
    <t>7.5 - 7.9</t>
  </si>
  <si>
    <t>8.0 - 8.2</t>
  </si>
  <si>
    <t>8.3 - 8.4</t>
  </si>
  <si>
    <t>8.6 - 8.7</t>
  </si>
  <si>
    <t>8.8 - 9.0</t>
  </si>
  <si>
    <t>Other decisions with game-changing impact (Retake of PK)</t>
  </si>
  <si>
    <t>Other decisions with game-changing impact (Other -- see description section)</t>
  </si>
  <si>
    <t>Match Control</t>
  </si>
  <si>
    <t>Correctly given</t>
  </si>
  <si>
    <t>Interaction with Participants</t>
  </si>
  <si>
    <t>Correctly not given (Offside only)</t>
  </si>
  <si>
    <t>Incorrectly given</t>
  </si>
  <si>
    <t>Game Management</t>
  </si>
  <si>
    <t>Incorrectly not given</t>
  </si>
  <si>
    <t>Teamwork</t>
  </si>
  <si>
    <t>Positioning</t>
  </si>
  <si>
    <t>Movement</t>
  </si>
  <si>
    <t>Positive Areas</t>
  </si>
  <si>
    <t>&lt;7</t>
  </si>
  <si>
    <t>Areas for Development</t>
  </si>
  <si>
    <t>CAUTIONS</t>
  </si>
  <si>
    <t xml:space="preserve">Correctly Given  </t>
  </si>
  <si>
    <t xml:space="preserve">Incorrectly Given   </t>
  </si>
  <si>
    <t xml:space="preserve">Missed   </t>
  </si>
  <si>
    <t xml:space="preserve">Correctly Given   </t>
  </si>
  <si>
    <t>CRITICAL MACH INCIDENTS (LIST ALL)</t>
  </si>
  <si>
    <t>R factor</t>
  </si>
  <si>
    <t>D factor</t>
  </si>
  <si>
    <t>Error</t>
  </si>
  <si>
    <t>R error</t>
  </si>
  <si>
    <t>D error</t>
  </si>
  <si>
    <t>D correct</t>
  </si>
  <si>
    <t>TIME</t>
  </si>
  <si>
    <t>TYPE</t>
  </si>
  <si>
    <t>INVOLVEMENT</t>
  </si>
  <si>
    <t>INFORMATION</t>
  </si>
  <si>
    <t>DIFFICULTY</t>
  </si>
  <si>
    <t>BRIEF DESCRIPTION</t>
  </si>
  <si>
    <t>Identify first cmi routine</t>
  </si>
  <si>
    <t>CMI Addition</t>
  </si>
  <si>
    <t>Identify first cmi difficult</t>
  </si>
  <si>
    <t>CMI Deduction</t>
  </si>
  <si>
    <t>YC Deduction</t>
  </si>
  <si>
    <t>GP good above</t>
  </si>
  <si>
    <t>GP satisfactory</t>
  </si>
  <si>
    <t>Total Adjustment</t>
  </si>
  <si>
    <t>Gp fail</t>
  </si>
  <si>
    <t>Starting 8.0</t>
  </si>
  <si>
    <t>Starting 7.9 (G+R)</t>
  </si>
  <si>
    <t>Starting 7.9 (S+D)</t>
  </si>
  <si>
    <t>Starting 7.8</t>
  </si>
  <si>
    <t>ACCURACY/ACTION</t>
  </si>
  <si>
    <t>GP fail</t>
  </si>
  <si>
    <t>No CMI Deduction</t>
  </si>
  <si>
    <t>D Correct</t>
  </si>
  <si>
    <t>Caution Deduction #</t>
  </si>
  <si>
    <t>GP</t>
  </si>
  <si>
    <t>FEEDBACK AND CAPACITY</t>
  </si>
  <si>
    <t>Was the Official receptive to feedback?</t>
  </si>
  <si>
    <t>Comments:</t>
  </si>
  <si>
    <t>Does this Official have the capacity for this level of game?</t>
  </si>
  <si>
    <t>Does this Official have the capacity for more difficult games?</t>
  </si>
  <si>
    <t>ASSISTANT REFEREE 1 EVALUATION</t>
  </si>
  <si>
    <t>Offside leads to/negates clear goal-scoring opportunity or goal</t>
  </si>
  <si>
    <t>Correct</t>
  </si>
  <si>
    <t>Given</t>
  </si>
  <si>
    <t>Involvement/Information on awarding a goal</t>
  </si>
  <si>
    <t>Incorrect</t>
  </si>
  <si>
    <t>Not Given</t>
  </si>
  <si>
    <t>Involvement/Information on PK</t>
  </si>
  <si>
    <t>Involvement/Information on Send-off (Direct) (players)</t>
  </si>
  <si>
    <t>N/A (Offside only)</t>
  </si>
  <si>
    <t>Involvement/Information on Send-off (Direct) (team officials)</t>
  </si>
  <si>
    <t>Involvement/Information on Send-off (2nd Caution) (players)</t>
  </si>
  <si>
    <t>Involvement/Information on Send-off (2nd Caution) (team officials)</t>
  </si>
  <si>
    <t>Involvement/Information on other decisions with game-changing impact (Retake of PK)</t>
  </si>
  <si>
    <t>Involvement/Information on other decisions with game-changing impact (Incorrect decision which directly leads to/negates clear goal-scoring opportunity or goal)</t>
  </si>
  <si>
    <t>Involvement/Information on other decisions with game-changing impact (Mistaken Identity)</t>
  </si>
  <si>
    <t>Offside</t>
  </si>
  <si>
    <t>Involvement/Information on other decisions with game-changing impact (Other -- see comment section)</t>
  </si>
  <si>
    <t>Involvement and Assistance</t>
  </si>
  <si>
    <t>&lt;7.0</t>
  </si>
  <si>
    <t>CMIS AND POINTS ADDITION OR DEDUCTION FOR THE ASSISTANT REFEREE 1</t>
  </si>
  <si>
    <t>identify first CMI routine</t>
  </si>
  <si>
    <t>identify first CMI difficult</t>
  </si>
  <si>
    <t>SPA Deduction</t>
  </si>
  <si>
    <t>ACCURACY</t>
  </si>
  <si>
    <t>ACTION</t>
  </si>
  <si>
    <t>SPA deduction #</t>
  </si>
  <si>
    <t>FOURTH OFFICIAL EVALUATION</t>
  </si>
  <si>
    <t>FOURTH OFFICIAL PERFORMANCE</t>
  </si>
  <si>
    <r>
      <rPr>
        <sz val="12"/>
        <color theme="1"/>
        <rFont val="Calibri"/>
        <family val="2"/>
      </rPr>
      <t xml:space="preserve">Involvement/Information on Send-off (Direct) </t>
    </r>
    <r>
      <rPr>
        <sz val="12"/>
        <color theme="1"/>
        <rFont val="Calibri (Body)"/>
      </rPr>
      <t>(players)</t>
    </r>
  </si>
  <si>
    <r>
      <rPr>
        <sz val="12"/>
        <color theme="1"/>
        <rFont val="Calibri"/>
        <family val="2"/>
      </rPr>
      <t xml:space="preserve">Involvement/Information on Send-off (Direct) </t>
    </r>
    <r>
      <rPr>
        <sz val="12"/>
        <color theme="1"/>
        <rFont val="Calibri (Body)"/>
      </rPr>
      <t>(team officials)</t>
    </r>
  </si>
  <si>
    <r>
      <rPr>
        <sz val="12"/>
        <color theme="1"/>
        <rFont val="Calibri"/>
        <family val="2"/>
      </rPr>
      <t xml:space="preserve">Involvement/Information on Send-off (2nd CT) </t>
    </r>
    <r>
      <rPr>
        <sz val="12"/>
        <color theme="1"/>
        <rFont val="Calibri (Body)"/>
      </rPr>
      <t>(players)</t>
    </r>
  </si>
  <si>
    <r>
      <rPr>
        <sz val="12"/>
        <color theme="1"/>
        <rFont val="Calibri"/>
        <family val="2"/>
      </rPr>
      <t xml:space="preserve">Involvement/Information on Send-off (2nd CT) </t>
    </r>
    <r>
      <rPr>
        <sz val="12"/>
        <color theme="1"/>
        <rFont val="Calibri (Body)"/>
      </rPr>
      <t>(team officials)</t>
    </r>
  </si>
  <si>
    <t>Involvement/Information on other decisions with game-changing impact (Other -- see description section)</t>
  </si>
  <si>
    <t>Involvement/Assistance</t>
  </si>
  <si>
    <t>Management of the Technical Area</t>
  </si>
  <si>
    <t>CMIS AND POINTS ADDITION OR DEDUCTION FOR THE FOUTH OFFICIAL</t>
  </si>
  <si>
    <t>Method</t>
  </si>
  <si>
    <t>Purpose</t>
  </si>
  <si>
    <t>In-person (with no video)</t>
  </si>
  <si>
    <t>In-person (with video)</t>
  </si>
  <si>
    <t>Video only</t>
  </si>
  <si>
    <t>Upgrade</t>
  </si>
  <si>
    <t>Maintenance</t>
  </si>
  <si>
    <t>Development</t>
  </si>
  <si>
    <t>Evaluation Method</t>
  </si>
  <si>
    <t>SEND OFFS</t>
  </si>
  <si>
    <t>PENALTY KICKS</t>
  </si>
  <si>
    <t>CMIS AND CLEAR ERRORS FOR THE REFEREE</t>
  </si>
  <si>
    <t>ASSISTANT REFEREE 2 EVALUATION</t>
  </si>
  <si>
    <t>ASSISTANT REFEREE 1 PERFORMANCE</t>
  </si>
  <si>
    <t>ASSISTANT REFEREE 2 PERFORMANCE</t>
  </si>
  <si>
    <t>Name</t>
  </si>
  <si>
    <t>Email Address</t>
  </si>
  <si>
    <t>SHARED</t>
  </si>
  <si>
    <t>Shared</t>
  </si>
  <si>
    <t>4th</t>
  </si>
  <si>
    <t>AR1/4th</t>
  </si>
  <si>
    <t>AR2/4th</t>
  </si>
  <si>
    <t>AR1/AR2/4th</t>
  </si>
  <si>
    <t>R</t>
  </si>
  <si>
    <t>R/4th</t>
  </si>
  <si>
    <t>R/AR2</t>
  </si>
  <si>
    <t>R/AR2/4th</t>
  </si>
  <si>
    <t>AR1/AR2</t>
  </si>
  <si>
    <t>R/AR1</t>
  </si>
  <si>
    <t>R/AR1/4th</t>
  </si>
  <si>
    <t>R/AR1/AR2</t>
  </si>
  <si>
    <t>POINT DEDUCTIONS (OFFSIDE - LEADS TO / NEGATES A PROMISING ATTACK)</t>
  </si>
  <si>
    <t>POINT DEDUCTIONS (APPLICABLE CRE CAUTIONS)</t>
  </si>
  <si>
    <t>Version 08.13.24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</si>
</sst>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h:mm\ AM/PM;@"/>
  </numFmts>
  <fonts count="25">
    <font>
      <sz val="12"/>
      <color theme="1"/>
      <name val="Calibri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rgb="FF22222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24"/>
      <color theme="0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2"/>
      <name val="Times New Roman"/>
      <family val="1"/>
    </font>
    <font>
      <b/>
      <sz val="14"/>
      <color theme="0" tint="-0.249977111117893"/>
      <name val="Times New Roman"/>
      <family val="1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0"/>
      <name val="Times New Roman"/>
      <family val="1"/>
    </font>
    <font>
      <b/>
      <sz val="18"/>
      <color rgb="FF1F497D"/>
      <name val="Times New Roman"/>
      <family val="1"/>
    </font>
    <font>
      <sz val="14"/>
      <color theme="0" tint="-0.249977111117893"/>
      <name val="Times New Roman"/>
      <family val="1"/>
    </font>
    <font>
      <sz val="12"/>
      <color theme="0" tint="-0.249977111117893"/>
      <name val="Times New Roman"/>
      <family val="1"/>
    </font>
    <font>
      <b/>
      <sz val="14"/>
      <name val="Times New Roman"/>
      <family val="1"/>
    </font>
    <font>
      <b/>
      <sz val="14"/>
      <color rgb="FF1F497D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0CECE"/>
        <bgColor rgb="FFD0CECE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F2F2F2"/>
        <bgColor rgb="FFF2F2F2"/>
      </patternFill>
    </fill>
    <fill>
      <patternFill patternType="solid">
        <fgColor rgb="FFE2EFD9"/>
        <bgColor rgb="FFE2EFD9"/>
      </patternFill>
    </fill>
    <fill>
      <patternFill patternType="solid">
        <fgColor rgb="FF757070"/>
        <bgColor rgb="FF757070"/>
      </patternFill>
    </fill>
    <fill>
      <patternFill patternType="solid">
        <fgColor rgb="FFFC2C04"/>
        <bgColor rgb="FFFC2C04"/>
      </patternFill>
    </fill>
    <fill>
      <patternFill patternType="solid">
        <fgColor rgb="FFDEEAF6"/>
        <bgColor rgb="FFDEEAF6"/>
      </patternFill>
    </fill>
    <fill>
      <patternFill patternType="solid">
        <fgColor rgb="FF1F497D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19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6" fillId="0" borderId="0" xfId="0" applyFont="1"/>
    <xf numFmtId="0" fontId="4" fillId="0" borderId="1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4" xfId="0" applyFont="1" applyBorder="1"/>
    <xf numFmtId="0" fontId="4" fillId="0" borderId="39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20" xfId="0" applyFont="1" applyBorder="1"/>
    <xf numFmtId="0" fontId="8" fillId="0" borderId="0" xfId="0" applyFont="1"/>
    <xf numFmtId="0" fontId="9" fillId="0" borderId="0" xfId="0" applyFont="1"/>
    <xf numFmtId="0" fontId="13" fillId="2" borderId="24" xfId="0" applyFont="1" applyFill="1" applyBorder="1"/>
    <xf numFmtId="0" fontId="13" fillId="2" borderId="25" xfId="0" applyFont="1" applyFill="1" applyBorder="1"/>
    <xf numFmtId="0" fontId="13" fillId="2" borderId="26" xfId="0" applyFont="1" applyFill="1" applyBorder="1"/>
    <xf numFmtId="0" fontId="16" fillId="0" borderId="19" xfId="0" applyFont="1" applyBorder="1"/>
    <xf numFmtId="0" fontId="16" fillId="0" borderId="0" xfId="0" applyFont="1"/>
    <xf numFmtId="0" fontId="16" fillId="0" borderId="20" xfId="0" applyFont="1" applyBorder="1"/>
    <xf numFmtId="0" fontId="12" fillId="0" borderId="0" xfId="0" applyFont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10" fillId="0" borderId="0" xfId="0" applyFont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center"/>
    </xf>
    <xf numFmtId="0" fontId="12" fillId="7" borderId="40" xfId="0" applyFont="1" applyFill="1" applyBorder="1" applyAlignment="1">
      <alignment horizontal="center" vertical="center"/>
    </xf>
    <xf numFmtId="0" fontId="12" fillId="8" borderId="40" xfId="0" applyFont="1" applyFill="1" applyBorder="1" applyAlignment="1">
      <alignment horizontal="center" vertical="center"/>
    </xf>
    <xf numFmtId="0" fontId="12" fillId="9" borderId="40" xfId="0" applyFont="1" applyFill="1" applyBorder="1" applyAlignment="1">
      <alignment horizontal="center" vertical="center"/>
    </xf>
    <xf numFmtId="0" fontId="12" fillId="10" borderId="40" xfId="0" applyFont="1" applyFill="1" applyBorder="1" applyAlignment="1">
      <alignment horizontal="center" vertical="center"/>
    </xf>
    <xf numFmtId="0" fontId="12" fillId="11" borderId="40" xfId="0" applyFont="1" applyFill="1" applyBorder="1" applyAlignment="1">
      <alignment horizontal="center" vertical="center"/>
    </xf>
    <xf numFmtId="0" fontId="12" fillId="12" borderId="40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13" borderId="15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15" xfId="0" applyFont="1" applyBorder="1"/>
    <xf numFmtId="0" fontId="9" fillId="0" borderId="0" xfId="0" applyFont="1" applyAlignment="1">
      <alignment wrapText="1"/>
    </xf>
    <xf numFmtId="0" fontId="13" fillId="5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wrapText="1"/>
    </xf>
    <xf numFmtId="0" fontId="12" fillId="0" borderId="45" xfId="0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12" fillId="0" borderId="4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10" xfId="0" applyFont="1" applyBorder="1"/>
    <xf numFmtId="0" fontId="12" fillId="0" borderId="10" xfId="0" applyFont="1" applyBorder="1"/>
    <xf numFmtId="0" fontId="12" fillId="0" borderId="11" xfId="0" applyFont="1" applyBorder="1"/>
    <xf numFmtId="0" fontId="23" fillId="0" borderId="25" xfId="0" applyFont="1" applyBorder="1" applyAlignment="1">
      <alignment horizontal="center"/>
    </xf>
    <xf numFmtId="0" fontId="23" fillId="0" borderId="53" xfId="0" applyFont="1" applyBorder="1" applyAlignment="1">
      <alignment horizontal="center"/>
    </xf>
    <xf numFmtId="0" fontId="13" fillId="2" borderId="75" xfId="0" applyFont="1" applyFill="1" applyBorder="1" applyAlignment="1">
      <alignment horizontal="center"/>
    </xf>
    <xf numFmtId="0" fontId="13" fillId="2" borderId="76" xfId="0" applyFont="1" applyFill="1" applyBorder="1" applyAlignment="1">
      <alignment horizontal="center"/>
    </xf>
    <xf numFmtId="0" fontId="13" fillId="2" borderId="77" xfId="0" applyFont="1" applyFill="1" applyBorder="1" applyAlignment="1">
      <alignment horizontal="center"/>
    </xf>
    <xf numFmtId="0" fontId="11" fillId="18" borderId="72" xfId="0" applyFont="1" applyFill="1" applyBorder="1" applyAlignment="1">
      <alignment horizontal="center"/>
    </xf>
    <xf numFmtId="0" fontId="14" fillId="18" borderId="73" xfId="0" applyFont="1" applyFill="1" applyBorder="1" applyAlignment="1">
      <alignment horizontal="center"/>
    </xf>
    <xf numFmtId="0" fontId="14" fillId="18" borderId="74" xfId="0" applyFont="1" applyFill="1" applyBorder="1" applyAlignment="1">
      <alignment horizontal="center"/>
    </xf>
    <xf numFmtId="0" fontId="14" fillId="18" borderId="72" xfId="0" applyFont="1" applyFill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10" xfId="0" applyFont="1" applyBorder="1"/>
    <xf numFmtId="0" fontId="12" fillId="0" borderId="12" xfId="0" applyFont="1" applyBorder="1" applyAlignment="1">
      <alignment horizontal="center"/>
    </xf>
    <xf numFmtId="0" fontId="11" fillId="0" borderId="13" xfId="0" applyFont="1" applyBorder="1"/>
    <xf numFmtId="0" fontId="11" fillId="0" borderId="25" xfId="0" applyFont="1" applyBorder="1"/>
    <xf numFmtId="0" fontId="12" fillId="0" borderId="0" xfId="0" applyFont="1" applyAlignment="1">
      <alignment horizontal="center"/>
    </xf>
    <xf numFmtId="0" fontId="9" fillId="0" borderId="0" xfId="0" applyFont="1"/>
    <xf numFmtId="0" fontId="12" fillId="0" borderId="19" xfId="0" applyFont="1" applyBorder="1" applyAlignment="1">
      <alignment horizontal="center"/>
    </xf>
    <xf numFmtId="0" fontId="11" fillId="0" borderId="20" xfId="0" applyFont="1" applyBorder="1"/>
    <xf numFmtId="16" fontId="17" fillId="0" borderId="10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0" borderId="14" xfId="0" applyFont="1" applyBorder="1"/>
    <xf numFmtId="49" fontId="12" fillId="0" borderId="12" xfId="0" applyNumberFormat="1" applyFont="1" applyBorder="1" applyAlignment="1">
      <alignment horizontal="center"/>
    </xf>
    <xf numFmtId="49" fontId="11" fillId="0" borderId="13" xfId="0" applyNumberFormat="1" applyFont="1" applyBorder="1"/>
    <xf numFmtId="49" fontId="11" fillId="0" borderId="14" xfId="0" applyNumberFormat="1" applyFont="1" applyBorder="1"/>
    <xf numFmtId="0" fontId="10" fillId="2" borderId="16" xfId="0" applyFont="1" applyFill="1" applyBorder="1" applyAlignment="1">
      <alignment horizontal="center" vertical="center" wrapText="1"/>
    </xf>
    <xf numFmtId="0" fontId="11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1" fillId="0" borderId="11" xfId="0" applyFont="1" applyBorder="1"/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8" fillId="4" borderId="37" xfId="0" applyFont="1" applyFill="1" applyBorder="1" applyAlignment="1">
      <alignment horizontal="center" vertical="center"/>
    </xf>
    <xf numFmtId="0" fontId="11" fillId="0" borderId="35" xfId="0" applyFont="1" applyBorder="1"/>
    <xf numFmtId="0" fontId="11" fillId="0" borderId="36" xfId="0" applyFont="1" applyBorder="1"/>
    <xf numFmtId="14" fontId="12" fillId="0" borderId="69" xfId="0" applyNumberFormat="1" applyFont="1" applyBorder="1" applyAlignment="1">
      <alignment horizontal="center"/>
    </xf>
    <xf numFmtId="14" fontId="12" fillId="0" borderId="70" xfId="0" applyNumberFormat="1" applyFont="1" applyBorder="1" applyAlignment="1">
      <alignment horizontal="center"/>
    </xf>
    <xf numFmtId="14" fontId="12" fillId="0" borderId="71" xfId="0" applyNumberFormat="1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165" fontId="12" fillId="0" borderId="69" xfId="0" applyNumberFormat="1" applyFont="1" applyBorder="1" applyAlignment="1">
      <alignment horizontal="center"/>
    </xf>
    <xf numFmtId="165" fontId="12" fillId="0" borderId="70" xfId="0" applyNumberFormat="1" applyFont="1" applyBorder="1" applyAlignment="1">
      <alignment horizontal="center"/>
    </xf>
    <xf numFmtId="165" fontId="12" fillId="0" borderId="71" xfId="0" applyNumberFormat="1" applyFont="1" applyBorder="1" applyAlignment="1">
      <alignment horizontal="center"/>
    </xf>
    <xf numFmtId="0" fontId="12" fillId="0" borderId="70" xfId="0" applyFont="1" applyBorder="1" applyAlignment="1">
      <alignment horizontal="center"/>
    </xf>
    <xf numFmtId="0" fontId="10" fillId="2" borderId="27" xfId="0" applyFont="1" applyFill="1" applyBorder="1" applyAlignment="1">
      <alignment horizontal="center" vertical="center" wrapText="1"/>
    </xf>
    <xf numFmtId="0" fontId="11" fillId="0" borderId="28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8" fillId="3" borderId="34" xfId="0" applyFont="1" applyFill="1" applyBorder="1" applyAlignment="1">
      <alignment horizontal="center" vertical="center"/>
    </xf>
    <xf numFmtId="0" fontId="18" fillId="5" borderId="37" xfId="0" applyFont="1" applyFill="1" applyBorder="1" applyAlignment="1">
      <alignment horizontal="center" vertical="center"/>
    </xf>
    <xf numFmtId="164" fontId="18" fillId="4" borderId="38" xfId="0" applyNumberFormat="1" applyFont="1" applyFill="1" applyBorder="1" applyAlignment="1">
      <alignment horizontal="center" vertical="center"/>
    </xf>
    <xf numFmtId="0" fontId="11" fillId="0" borderId="39" xfId="0" applyFont="1" applyBorder="1"/>
    <xf numFmtId="0" fontId="12" fillId="0" borderId="16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2" fillId="0" borderId="3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49" fontId="13" fillId="0" borderId="52" xfId="0" applyNumberFormat="1" applyFont="1" applyBorder="1" applyAlignment="1">
      <alignment horizontal="center"/>
    </xf>
    <xf numFmtId="0" fontId="12" fillId="1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8" fillId="10" borderId="41" xfId="0" applyFont="1" applyFill="1" applyBorder="1" applyAlignment="1">
      <alignment horizontal="center" vertical="center"/>
    </xf>
    <xf numFmtId="0" fontId="11" fillId="0" borderId="42" xfId="0" applyFont="1" applyBorder="1"/>
    <xf numFmtId="0" fontId="11" fillId="0" borderId="43" xfId="0" applyFont="1" applyBorder="1"/>
    <xf numFmtId="0" fontId="9" fillId="6" borderId="34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11" fillId="0" borderId="50" xfId="0" applyFont="1" applyBorder="1"/>
    <xf numFmtId="0" fontId="11" fillId="0" borderId="51" xfId="0" applyFont="1" applyBorder="1"/>
    <xf numFmtId="0" fontId="12" fillId="16" borderId="52" xfId="0" applyFont="1" applyFill="1" applyBorder="1" applyAlignment="1">
      <alignment horizontal="center" vertical="center"/>
    </xf>
    <xf numFmtId="0" fontId="11" fillId="0" borderId="53" xfId="0" applyFont="1" applyBorder="1"/>
    <xf numFmtId="0" fontId="12" fillId="0" borderId="52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2" fillId="0" borderId="35" xfId="0" applyFont="1" applyBorder="1" applyAlignment="1">
      <alignment horizontal="right" vertical="center"/>
    </xf>
    <xf numFmtId="0" fontId="11" fillId="0" borderId="44" xfId="0" applyFont="1" applyBorder="1"/>
    <xf numFmtId="0" fontId="12" fillId="0" borderId="34" xfId="0" applyFont="1" applyBorder="1" applyAlignment="1">
      <alignment horizontal="right" vertical="center"/>
    </xf>
    <xf numFmtId="0" fontId="18" fillId="7" borderId="47" xfId="0" applyFont="1" applyFill="1" applyBorder="1" applyAlignment="1">
      <alignment horizontal="center" vertical="center"/>
    </xf>
    <xf numFmtId="0" fontId="11" fillId="0" borderId="48" xfId="0" applyFont="1" applyBorder="1"/>
    <xf numFmtId="0" fontId="11" fillId="0" borderId="49" xfId="0" applyFont="1" applyBorder="1"/>
    <xf numFmtId="0" fontId="18" fillId="15" borderId="47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78" xfId="0" applyFont="1" applyBorder="1" applyAlignment="1">
      <alignment horizontal="center"/>
    </xf>
    <xf numFmtId="0" fontId="12" fillId="10" borderId="52" xfId="0" applyFont="1" applyFill="1" applyBorder="1" applyAlignment="1">
      <alignment horizontal="center" vertical="center" wrapText="1"/>
    </xf>
    <xf numFmtId="0" fontId="9" fillId="0" borderId="56" xfId="0" applyFont="1" applyBorder="1" applyAlignment="1">
      <alignment horizontal="center"/>
    </xf>
    <xf numFmtId="0" fontId="11" fillId="0" borderId="57" xfId="0" applyFont="1" applyBorder="1"/>
    <xf numFmtId="0" fontId="11" fillId="0" borderId="58" xfId="0" applyFont="1" applyBorder="1"/>
    <xf numFmtId="0" fontId="19" fillId="2" borderId="1" xfId="0" applyFont="1" applyFill="1" applyBorder="1" applyAlignment="1">
      <alignment horizontal="center" vertical="center"/>
    </xf>
    <xf numFmtId="0" fontId="11" fillId="0" borderId="59" xfId="0" applyFont="1" applyBorder="1"/>
    <xf numFmtId="0" fontId="11" fillId="0" borderId="60" xfId="0" applyFont="1" applyBorder="1"/>
    <xf numFmtId="0" fontId="12" fillId="17" borderId="1" xfId="0" applyFont="1" applyFill="1" applyBorder="1" applyAlignment="1">
      <alignment horizontal="center" vertical="center"/>
    </xf>
    <xf numFmtId="0" fontId="11" fillId="0" borderId="61" xfId="0" applyFont="1" applyBorder="1"/>
    <xf numFmtId="0" fontId="13" fillId="0" borderId="19" xfId="0" applyFont="1" applyBorder="1" applyAlignment="1">
      <alignment horizontal="center" vertical="center"/>
    </xf>
    <xf numFmtId="0" fontId="11" fillId="0" borderId="9" xfId="0" applyFont="1" applyBorder="1"/>
    <xf numFmtId="0" fontId="12" fillId="17" borderId="62" xfId="0" applyFont="1" applyFill="1" applyBorder="1" applyAlignment="1">
      <alignment horizontal="center" vertical="center"/>
    </xf>
    <xf numFmtId="0" fontId="11" fillId="0" borderId="63" xfId="0" applyFont="1" applyBorder="1"/>
    <xf numFmtId="0" fontId="13" fillId="0" borderId="19" xfId="0" applyFont="1" applyBorder="1" applyAlignment="1">
      <alignment horizontal="center" vertical="top" wrapText="1"/>
    </xf>
    <xf numFmtId="0" fontId="12" fillId="17" borderId="6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top" wrapText="1"/>
    </xf>
    <xf numFmtId="0" fontId="11" fillId="0" borderId="65" xfId="0" applyFont="1" applyBorder="1"/>
    <xf numFmtId="49" fontId="13" fillId="0" borderId="54" xfId="0" applyNumberFormat="1" applyFont="1" applyBorder="1" applyAlignment="1">
      <alignment horizontal="center"/>
    </xf>
    <xf numFmtId="49" fontId="11" fillId="0" borderId="55" xfId="0" applyNumberFormat="1" applyFont="1" applyBorder="1"/>
    <xf numFmtId="0" fontId="11" fillId="0" borderId="55" xfId="0" applyFont="1" applyBorder="1"/>
    <xf numFmtId="0" fontId="20" fillId="19" borderId="0" xfId="0" applyFont="1" applyFill="1" applyAlignment="1">
      <alignment horizontal="center" vertical="center"/>
    </xf>
    <xf numFmtId="0" fontId="12" fillId="17" borderId="16" xfId="0" applyFont="1" applyFill="1" applyBorder="1" applyAlignment="1">
      <alignment horizontal="center" vertical="center"/>
    </xf>
    <xf numFmtId="0" fontId="11" fillId="0" borderId="66" xfId="0" applyFont="1" applyBorder="1"/>
    <xf numFmtId="0" fontId="13" fillId="0" borderId="16" xfId="0" applyFont="1" applyBorder="1" applyAlignment="1">
      <alignment horizontal="center" vertical="center"/>
    </xf>
    <xf numFmtId="0" fontId="11" fillId="0" borderId="67" xfId="0" applyFont="1" applyBorder="1"/>
    <xf numFmtId="0" fontId="12" fillId="10" borderId="52" xfId="0" applyFont="1" applyFill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53" xfId="0" applyFont="1" applyBorder="1" applyAlignment="1">
      <alignment vertical="center"/>
    </xf>
    <xf numFmtId="0" fontId="21" fillId="0" borderId="12" xfId="0" applyFont="1" applyBorder="1" applyAlignment="1">
      <alignment horizontal="center"/>
    </xf>
    <xf numFmtId="0" fontId="22" fillId="0" borderId="14" xfId="0" applyFont="1" applyBorder="1"/>
    <xf numFmtId="0" fontId="13" fillId="0" borderId="12" xfId="0" applyFont="1" applyBorder="1" applyAlignment="1">
      <alignment horizontal="center"/>
    </xf>
    <xf numFmtId="16" fontId="17" fillId="0" borderId="48" xfId="0" applyNumberFormat="1" applyFont="1" applyBorder="1" applyAlignment="1">
      <alignment horizontal="center"/>
    </xf>
    <xf numFmtId="0" fontId="17" fillId="0" borderId="48" xfId="0" applyFont="1" applyBorder="1" applyAlignment="1">
      <alignment horizontal="center"/>
    </xf>
    <xf numFmtId="0" fontId="12" fillId="0" borderId="17" xfId="0" applyFont="1" applyBorder="1" applyAlignment="1">
      <alignment horizontal="center" wrapText="1"/>
    </xf>
    <xf numFmtId="0" fontId="24" fillId="18" borderId="79" xfId="0" applyFont="1" applyFill="1" applyBorder="1" applyAlignment="1">
      <alignment horizontal="center"/>
    </xf>
    <xf numFmtId="0" fontId="24" fillId="18" borderId="25" xfId="0" applyFont="1" applyFill="1" applyBorder="1" applyAlignment="1">
      <alignment horizontal="center"/>
    </xf>
    <xf numFmtId="0" fontId="24" fillId="18" borderId="78" xfId="0" applyFont="1" applyFill="1" applyBorder="1" applyAlignment="1">
      <alignment horizontal="center"/>
    </xf>
    <xf numFmtId="0" fontId="12" fillId="18" borderId="79" xfId="0" applyFont="1" applyFill="1" applyBorder="1" applyAlignment="1">
      <alignment horizontal="center"/>
    </xf>
    <xf numFmtId="0" fontId="12" fillId="18" borderId="25" xfId="0" applyFont="1" applyFill="1" applyBorder="1" applyAlignment="1">
      <alignment horizontal="center"/>
    </xf>
    <xf numFmtId="0" fontId="12" fillId="18" borderId="78" xfId="0" applyFont="1" applyFill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18" fillId="4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57150</xdr:rowOff>
    </xdr:from>
    <xdr:ext cx="1724025" cy="857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772886" y="253093"/>
          <a:ext cx="1724025" cy="857250"/>
          <a:chOff x="4483988" y="3351375"/>
          <a:chExt cx="1724025" cy="857250"/>
        </a:xfrm>
      </xdr:grpSpPr>
      <xdr:grpSp>
        <xdr:nvGrpSpPr>
          <xdr:cNvPr id="12" name="Shape 1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GrpSpPr/>
        </xdr:nvGrpSpPr>
        <xdr:grpSpPr>
          <a:xfrm>
            <a:off x="4483988" y="3351375"/>
            <a:ext cx="1724025" cy="857250"/>
            <a:chOff x="4479437" y="3347778"/>
            <a:chExt cx="1733127" cy="86444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>
            <a:xfrm>
              <a:off x="4479437" y="3347778"/>
              <a:ext cx="1733125" cy="864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GrpSpPr/>
          </xdr:nvGrpSpPr>
          <xdr:grpSpPr>
            <a:xfrm>
              <a:off x="4479437" y="3347778"/>
              <a:ext cx="1733127" cy="864445"/>
              <a:chOff x="4326825" y="3322800"/>
              <a:chExt cx="2038350" cy="914400"/>
            </a:xfrm>
          </xdr:grpSpPr>
          <xdr:sp macro="" textlink="">
            <xdr:nvSpPr>
              <xdr:cNvPr id="14" name="Shape 14">
                <a:extLst>
                  <a:ext uri="{FF2B5EF4-FFF2-40B4-BE49-F238E27FC236}">
                    <a16:creationId xmlns:a16="http://schemas.microsoft.com/office/drawing/2014/main" id="{00000000-0008-0000-0100-00000E000000}"/>
                  </a:ext>
                </a:extLst>
              </xdr:cNvPr>
              <xdr:cNvSpPr/>
            </xdr:nvSpPr>
            <xdr:spPr>
              <a:xfrm>
                <a:off x="4326825" y="3322800"/>
                <a:ext cx="2038350" cy="9144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15" name="Shape 15">
                <a:extLst>
                  <a:ext uri="{FF2B5EF4-FFF2-40B4-BE49-F238E27FC236}">
                    <a16:creationId xmlns:a16="http://schemas.microsoft.com/office/drawing/2014/main" id="{00000000-0008-0000-0100-00000F000000}"/>
                  </a:ext>
                </a:extLst>
              </xdr:cNvPr>
              <xdr:cNvGrpSpPr/>
            </xdr:nvGrpSpPr>
            <xdr:grpSpPr>
              <a:xfrm>
                <a:off x="4326825" y="3322800"/>
                <a:ext cx="2038350" cy="914400"/>
                <a:chOff x="4559300" y="12700"/>
                <a:chExt cx="1841501" cy="982265"/>
              </a:xfrm>
            </xdr:grpSpPr>
            <xdr:sp macro="" textlink="">
              <xdr:nvSpPr>
                <xdr:cNvPr id="16" name="Shape 16">
                  <a:extLst>
                    <a:ext uri="{FF2B5EF4-FFF2-40B4-BE49-F238E27FC236}">
                      <a16:creationId xmlns:a16="http://schemas.microsoft.com/office/drawing/2014/main" id="{00000000-0008-0000-0100-000010000000}"/>
                    </a:ext>
                  </a:extLst>
                </xdr:cNvPr>
                <xdr:cNvSpPr/>
              </xdr:nvSpPr>
              <xdr:spPr>
                <a:xfrm>
                  <a:off x="4559300" y="12700"/>
                  <a:ext cx="1841500" cy="9822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pic>
              <xdr:nvPicPr>
                <xdr:cNvPr id="17" name="Shape 17">
                  <a:extLst>
                    <a:ext uri="{FF2B5EF4-FFF2-40B4-BE49-F238E27FC236}">
                      <a16:creationId xmlns:a16="http://schemas.microsoft.com/office/drawing/2014/main" id="{00000000-0008-0000-0100-000011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1">
                  <a:alphaModFix/>
                </a:blip>
                <a:srcRect/>
                <a:stretch/>
              </xdr:blipFill>
              <xdr:spPr>
                <a:xfrm>
                  <a:off x="5422901" y="12700"/>
                  <a:ext cx="977900" cy="982265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18" name="Shape 18">
                  <a:extLst>
                    <a:ext uri="{FF2B5EF4-FFF2-40B4-BE49-F238E27FC236}">
                      <a16:creationId xmlns:a16="http://schemas.microsoft.com/office/drawing/2014/main" id="{00000000-0008-0000-0100-000012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2">
                  <a:alphaModFix/>
                </a:blip>
                <a:srcRect/>
                <a:stretch/>
              </xdr:blipFill>
              <xdr:spPr>
                <a:xfrm>
                  <a:off x="4559300" y="12700"/>
                  <a:ext cx="856506" cy="97790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</xdr:grpSp>
      </xdr:grpSp>
    </xdr:grpSp>
    <xdr:clientData fLocksWithSheet="0"/>
  </xdr:oneCellAnchor>
  <xdr:twoCellAnchor>
    <xdr:from>
      <xdr:col>112</xdr:col>
      <xdr:colOff>537482</xdr:colOff>
      <xdr:row>5</xdr:row>
      <xdr:rowOff>76200</xdr:rowOff>
    </xdr:from>
    <xdr:to>
      <xdr:col>116</xdr:col>
      <xdr:colOff>713014</xdr:colOff>
      <xdr:row>12</xdr:row>
      <xdr:rowOff>194582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467A1EA-F62C-432D-842F-A9C37B6D1622}"/>
            </a:ext>
          </a:extLst>
        </xdr:cNvPr>
        <xdr:cNvSpPr txBox="1"/>
      </xdr:nvSpPr>
      <xdr:spPr>
        <a:xfrm>
          <a:off x="14373225" y="1055914"/>
          <a:ext cx="3571875" cy="16859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This is</a:t>
          </a:r>
          <a:r>
            <a:rPr lang="en-US" sz="2000" baseline="0">
              <a:solidFill>
                <a:srgbClr val="FF0000"/>
              </a:solidFill>
            </a:rPr>
            <a:t> the page where you enter all the game information. What you enter here will be automatically copied to the AR1, AR2, and 4th official pages.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631371</xdr:colOff>
      <xdr:row>8</xdr:row>
      <xdr:rowOff>127908</xdr:rowOff>
    </xdr:from>
    <xdr:to>
      <xdr:col>112</xdr:col>
      <xdr:colOff>337457</xdr:colOff>
      <xdr:row>9</xdr:row>
      <xdr:rowOff>185058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64B85700-4888-4C56-9043-6CA122DB27C5}"/>
            </a:ext>
          </a:extLst>
        </xdr:cNvPr>
        <xdr:cNvSpPr/>
      </xdr:nvSpPr>
      <xdr:spPr>
        <a:xfrm rot="5400000">
          <a:off x="13763625" y="1636940"/>
          <a:ext cx="285750" cy="5334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57150</xdr:rowOff>
    </xdr:from>
    <xdr:ext cx="1714500" cy="838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781050" y="247650"/>
          <a:ext cx="1714500" cy="838200"/>
          <a:chOff x="4488750" y="3360900"/>
          <a:chExt cx="1714500" cy="838200"/>
        </a:xfrm>
      </xdr:grpSpPr>
      <xdr:grpSp>
        <xdr:nvGrpSpPr>
          <xdr:cNvPr id="19" name="Shape 19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GrpSpPr/>
        </xdr:nvGrpSpPr>
        <xdr:grpSpPr>
          <a:xfrm>
            <a:off x="4488750" y="3360900"/>
            <a:ext cx="1714500" cy="838200"/>
            <a:chOff x="4484940" y="3357090"/>
            <a:chExt cx="1722120" cy="84582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SpPr/>
          </xdr:nvSpPr>
          <xdr:spPr>
            <a:xfrm>
              <a:off x="4484940" y="3357090"/>
              <a:ext cx="1722100" cy="845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20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GrpSpPr/>
          </xdr:nvGrpSpPr>
          <xdr:grpSpPr>
            <a:xfrm>
              <a:off x="4484940" y="3357090"/>
              <a:ext cx="1722120" cy="845820"/>
              <a:chOff x="4326825" y="3322800"/>
              <a:chExt cx="2038350" cy="914400"/>
            </a:xfrm>
          </xdr:grpSpPr>
          <xdr:sp macro="" textlink="">
            <xdr:nvSpPr>
              <xdr:cNvPr id="21" name="Shape 21">
                <a:extLst>
                  <a:ext uri="{FF2B5EF4-FFF2-40B4-BE49-F238E27FC236}">
                    <a16:creationId xmlns:a16="http://schemas.microsoft.com/office/drawing/2014/main" id="{00000000-0008-0000-0200-000015000000}"/>
                  </a:ext>
                </a:extLst>
              </xdr:cNvPr>
              <xdr:cNvSpPr/>
            </xdr:nvSpPr>
            <xdr:spPr>
              <a:xfrm>
                <a:off x="4326825" y="3322800"/>
                <a:ext cx="2038350" cy="9144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2" name="Shape 22">
                <a:extLst>
                  <a:ext uri="{FF2B5EF4-FFF2-40B4-BE49-F238E27FC236}">
                    <a16:creationId xmlns:a16="http://schemas.microsoft.com/office/drawing/2014/main" id="{00000000-0008-0000-0200-000016000000}"/>
                  </a:ext>
                </a:extLst>
              </xdr:cNvPr>
              <xdr:cNvGrpSpPr/>
            </xdr:nvGrpSpPr>
            <xdr:grpSpPr>
              <a:xfrm>
                <a:off x="4326825" y="3322800"/>
                <a:ext cx="2038350" cy="914400"/>
                <a:chOff x="4559300" y="12700"/>
                <a:chExt cx="1841501" cy="982265"/>
              </a:xfrm>
            </xdr:grpSpPr>
            <xdr:sp macro="" textlink="">
              <xdr:nvSpPr>
                <xdr:cNvPr id="23" name="Shape 23">
                  <a:extLst>
                    <a:ext uri="{FF2B5EF4-FFF2-40B4-BE49-F238E27FC236}">
                      <a16:creationId xmlns:a16="http://schemas.microsoft.com/office/drawing/2014/main" id="{00000000-0008-0000-0200-000017000000}"/>
                    </a:ext>
                  </a:extLst>
                </xdr:cNvPr>
                <xdr:cNvSpPr/>
              </xdr:nvSpPr>
              <xdr:spPr>
                <a:xfrm>
                  <a:off x="4559300" y="12700"/>
                  <a:ext cx="1841500" cy="9822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pic>
              <xdr:nvPicPr>
                <xdr:cNvPr id="24" name="Shape 24">
                  <a:extLst>
                    <a:ext uri="{FF2B5EF4-FFF2-40B4-BE49-F238E27FC236}">
                      <a16:creationId xmlns:a16="http://schemas.microsoft.com/office/drawing/2014/main" id="{00000000-0008-0000-0200-000018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1">
                  <a:alphaModFix/>
                </a:blip>
                <a:srcRect/>
                <a:stretch/>
              </xdr:blipFill>
              <xdr:spPr>
                <a:xfrm>
                  <a:off x="5422901" y="12700"/>
                  <a:ext cx="977900" cy="982265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5" name="Shape 25">
                  <a:extLst>
                    <a:ext uri="{FF2B5EF4-FFF2-40B4-BE49-F238E27FC236}">
                      <a16:creationId xmlns:a16="http://schemas.microsoft.com/office/drawing/2014/main" id="{00000000-0008-0000-0200-000019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2">
                  <a:alphaModFix/>
                </a:blip>
                <a:srcRect/>
                <a:stretch/>
              </xdr:blipFill>
              <xdr:spPr>
                <a:xfrm>
                  <a:off x="4559300" y="12700"/>
                  <a:ext cx="856506" cy="97790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</xdr:grpSp>
      </xdr:grpSp>
    </xdr:grpSp>
    <xdr:clientData fLocksWithSheet="0"/>
  </xdr:oneCellAnchor>
  <xdr:twoCellAnchor>
    <xdr:from>
      <xdr:col>91</xdr:col>
      <xdr:colOff>514350</xdr:colOff>
      <xdr:row>12</xdr:row>
      <xdr:rowOff>209549</xdr:rowOff>
    </xdr:from>
    <xdr:to>
      <xdr:col>95</xdr:col>
      <xdr:colOff>657225</xdr:colOff>
      <xdr:row>20</xdr:row>
      <xdr:rowOff>66674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EF6812-3C10-4423-46D8-ACEBED06A3B8}"/>
            </a:ext>
          </a:extLst>
        </xdr:cNvPr>
        <xdr:cNvSpPr txBox="1"/>
      </xdr:nvSpPr>
      <xdr:spPr>
        <a:xfrm>
          <a:off x="14439900" y="2724149"/>
          <a:ext cx="3571875" cy="16859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Remember, you only have to select an</a:t>
          </a:r>
          <a:r>
            <a:rPr lang="en-US" sz="2000" baseline="0">
              <a:solidFill>
                <a:srgbClr val="FF0000"/>
              </a:solidFill>
            </a:rPr>
            <a:t> appropriate option from the drop down list for these 3 cells. Do not enter data in any other cells.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600075</xdr:colOff>
      <xdr:row>16</xdr:row>
      <xdr:rowOff>0</xdr:rowOff>
    </xdr:from>
    <xdr:to>
      <xdr:col>91</xdr:col>
      <xdr:colOff>314325</xdr:colOff>
      <xdr:row>17</xdr:row>
      <xdr:rowOff>57150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486F559F-20AF-039E-E88E-F411439458BA}"/>
            </a:ext>
          </a:extLst>
        </xdr:cNvPr>
        <xdr:cNvSpPr/>
      </xdr:nvSpPr>
      <xdr:spPr>
        <a:xfrm rot="5400000">
          <a:off x="13830300" y="3305175"/>
          <a:ext cx="285750" cy="5334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57150</xdr:rowOff>
    </xdr:from>
    <xdr:ext cx="1714500" cy="838200"/>
    <xdr:grpSp>
      <xdr:nvGrpSpPr>
        <xdr:cNvPr id="2" name="Shape 2">
          <a:extLst>
            <a:ext uri="{FF2B5EF4-FFF2-40B4-BE49-F238E27FC236}">
              <a16:creationId xmlns:a16="http://schemas.microsoft.com/office/drawing/2014/main" id="{24207643-1931-47D8-9331-A45B7BFCAF6C}"/>
            </a:ext>
          </a:extLst>
        </xdr:cNvPr>
        <xdr:cNvGrpSpPr/>
      </xdr:nvGrpSpPr>
      <xdr:grpSpPr>
        <a:xfrm>
          <a:off x="772886" y="253093"/>
          <a:ext cx="1714500" cy="838200"/>
          <a:chOff x="4488750" y="3360900"/>
          <a:chExt cx="1714500" cy="838200"/>
        </a:xfrm>
      </xdr:grpSpPr>
      <xdr:grpSp>
        <xdr:nvGrpSpPr>
          <xdr:cNvPr id="3" name="Shape 19">
            <a:extLst>
              <a:ext uri="{FF2B5EF4-FFF2-40B4-BE49-F238E27FC236}">
                <a16:creationId xmlns:a16="http://schemas.microsoft.com/office/drawing/2014/main" id="{F0C7219B-68A3-89F8-190A-9ECEF0B56587}"/>
              </a:ext>
            </a:extLst>
          </xdr:cNvPr>
          <xdr:cNvGrpSpPr/>
        </xdr:nvGrpSpPr>
        <xdr:grpSpPr>
          <a:xfrm>
            <a:off x="4488750" y="3360900"/>
            <a:ext cx="1714500" cy="838200"/>
            <a:chOff x="4484940" y="3357090"/>
            <a:chExt cx="1722120" cy="84582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BE28B8E6-8275-3BC1-E5EF-0912F9F49099}"/>
                </a:ext>
              </a:extLst>
            </xdr:cNvPr>
            <xdr:cNvSpPr/>
          </xdr:nvSpPr>
          <xdr:spPr>
            <a:xfrm>
              <a:off x="4484940" y="3357090"/>
              <a:ext cx="1722100" cy="845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20">
              <a:extLst>
                <a:ext uri="{FF2B5EF4-FFF2-40B4-BE49-F238E27FC236}">
                  <a16:creationId xmlns:a16="http://schemas.microsoft.com/office/drawing/2014/main" id="{9A796747-0D00-5C4F-1885-88F05ADF67DB}"/>
                </a:ext>
              </a:extLst>
            </xdr:cNvPr>
            <xdr:cNvGrpSpPr/>
          </xdr:nvGrpSpPr>
          <xdr:grpSpPr>
            <a:xfrm>
              <a:off x="4484940" y="3357090"/>
              <a:ext cx="1722120" cy="845820"/>
              <a:chOff x="4326825" y="3322800"/>
              <a:chExt cx="2038350" cy="914400"/>
            </a:xfrm>
          </xdr:grpSpPr>
          <xdr:sp macro="" textlink="">
            <xdr:nvSpPr>
              <xdr:cNvPr id="6" name="Shape 21">
                <a:extLst>
                  <a:ext uri="{FF2B5EF4-FFF2-40B4-BE49-F238E27FC236}">
                    <a16:creationId xmlns:a16="http://schemas.microsoft.com/office/drawing/2014/main" id="{25075059-1294-EA6E-8B02-B85D0A941EE2}"/>
                  </a:ext>
                </a:extLst>
              </xdr:cNvPr>
              <xdr:cNvSpPr/>
            </xdr:nvSpPr>
            <xdr:spPr>
              <a:xfrm>
                <a:off x="4326825" y="3322800"/>
                <a:ext cx="2038350" cy="9144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7" name="Shape 22">
                <a:extLst>
                  <a:ext uri="{FF2B5EF4-FFF2-40B4-BE49-F238E27FC236}">
                    <a16:creationId xmlns:a16="http://schemas.microsoft.com/office/drawing/2014/main" id="{89F965DB-D573-1219-1641-FEADBB3C287D}"/>
                  </a:ext>
                </a:extLst>
              </xdr:cNvPr>
              <xdr:cNvGrpSpPr/>
            </xdr:nvGrpSpPr>
            <xdr:grpSpPr>
              <a:xfrm>
                <a:off x="4326825" y="3322800"/>
                <a:ext cx="2038350" cy="914400"/>
                <a:chOff x="4559300" y="12700"/>
                <a:chExt cx="1841501" cy="982265"/>
              </a:xfrm>
            </xdr:grpSpPr>
            <xdr:sp macro="" textlink="">
              <xdr:nvSpPr>
                <xdr:cNvPr id="8" name="Shape 23">
                  <a:extLst>
                    <a:ext uri="{FF2B5EF4-FFF2-40B4-BE49-F238E27FC236}">
                      <a16:creationId xmlns:a16="http://schemas.microsoft.com/office/drawing/2014/main" id="{C86EE45B-758F-948C-8A3C-A0E3D04D7754}"/>
                    </a:ext>
                  </a:extLst>
                </xdr:cNvPr>
                <xdr:cNvSpPr/>
              </xdr:nvSpPr>
              <xdr:spPr>
                <a:xfrm>
                  <a:off x="4559300" y="12700"/>
                  <a:ext cx="1841500" cy="9822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pic>
              <xdr:nvPicPr>
                <xdr:cNvPr id="9" name="Shape 24">
                  <a:extLst>
                    <a:ext uri="{FF2B5EF4-FFF2-40B4-BE49-F238E27FC236}">
                      <a16:creationId xmlns:a16="http://schemas.microsoft.com/office/drawing/2014/main" id="{B6CE4E95-B51D-67F9-2852-528BC90EE1B1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1">
                  <a:alphaModFix/>
                </a:blip>
                <a:srcRect/>
                <a:stretch/>
              </xdr:blipFill>
              <xdr:spPr>
                <a:xfrm>
                  <a:off x="5422901" y="12700"/>
                  <a:ext cx="977900" cy="982265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10" name="Shape 25">
                  <a:extLst>
                    <a:ext uri="{FF2B5EF4-FFF2-40B4-BE49-F238E27FC236}">
                      <a16:creationId xmlns:a16="http://schemas.microsoft.com/office/drawing/2014/main" id="{D9C303D2-D19B-42E4-A4B2-E1E0739E334B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2">
                  <a:alphaModFix/>
                </a:blip>
                <a:srcRect/>
                <a:stretch/>
              </xdr:blipFill>
              <xdr:spPr>
                <a:xfrm>
                  <a:off x="4559300" y="12700"/>
                  <a:ext cx="856506" cy="97790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</xdr:grpSp>
      </xdr:grpSp>
    </xdr:grpSp>
    <xdr:clientData fLocksWithSheet="0"/>
  </xdr:oneCellAnchor>
  <xdr:twoCellAnchor>
    <xdr:from>
      <xdr:col>94</xdr:col>
      <xdr:colOff>341539</xdr:colOff>
      <xdr:row>13</xdr:row>
      <xdr:rowOff>195943</xdr:rowOff>
    </xdr:from>
    <xdr:to>
      <xdr:col>98</xdr:col>
      <xdr:colOff>517071</xdr:colOff>
      <xdr:row>21</xdr:row>
      <xdr:rowOff>53068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9E3AA25-4B68-4B4D-9723-BE9E9AEA7D6E}"/>
            </a:ext>
          </a:extLst>
        </xdr:cNvPr>
        <xdr:cNvSpPr txBox="1"/>
      </xdr:nvSpPr>
      <xdr:spPr>
        <a:xfrm>
          <a:off x="14177282" y="2971800"/>
          <a:ext cx="3571875" cy="16859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Remember, you only have to select an</a:t>
          </a:r>
          <a:r>
            <a:rPr lang="en-US" sz="2000" baseline="0">
              <a:solidFill>
                <a:srgbClr val="FF0000"/>
              </a:solidFill>
            </a:rPr>
            <a:t> appropriate option from the drop down list for these 3 cells. Do not enter data in any other cells.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435428</xdr:colOff>
      <xdr:row>16</xdr:row>
      <xdr:rowOff>214994</xdr:rowOff>
    </xdr:from>
    <xdr:to>
      <xdr:col>94</xdr:col>
      <xdr:colOff>141514</xdr:colOff>
      <xdr:row>18</xdr:row>
      <xdr:rowOff>43544</xdr:rowOff>
    </xdr:to>
    <xdr:sp macro="" textlink="">
      <xdr:nvSpPr>
        <xdr:cNvPr id="12" name="Arrow: Down 11">
          <a:extLst>
            <a:ext uri="{FF2B5EF4-FFF2-40B4-BE49-F238E27FC236}">
              <a16:creationId xmlns:a16="http://schemas.microsoft.com/office/drawing/2014/main" id="{7AA13399-AD5F-4ED0-9926-EE6FAE90C1AA}"/>
            </a:ext>
          </a:extLst>
        </xdr:cNvPr>
        <xdr:cNvSpPr/>
      </xdr:nvSpPr>
      <xdr:spPr>
        <a:xfrm rot="5400000">
          <a:off x="13567682" y="3552826"/>
          <a:ext cx="285750" cy="5334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1</xdr:row>
      <xdr:rowOff>57150</xdr:rowOff>
    </xdr:from>
    <xdr:ext cx="1714500" cy="838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781050" y="247650"/>
          <a:ext cx="1714500" cy="838200"/>
          <a:chOff x="4488750" y="3360900"/>
          <a:chExt cx="1714500" cy="838200"/>
        </a:xfrm>
      </xdr:grpSpPr>
      <xdr:grpSp>
        <xdr:nvGrpSpPr>
          <xdr:cNvPr id="26" name="Shape 26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GrpSpPr/>
        </xdr:nvGrpSpPr>
        <xdr:grpSpPr>
          <a:xfrm>
            <a:off x="4488750" y="3360900"/>
            <a:ext cx="1714500" cy="838200"/>
            <a:chOff x="4484940" y="3357090"/>
            <a:chExt cx="1722120" cy="84582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4484940" y="3357090"/>
              <a:ext cx="1722100" cy="8458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7" name="Shape 27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GrpSpPr/>
          </xdr:nvGrpSpPr>
          <xdr:grpSpPr>
            <a:xfrm>
              <a:off x="4484940" y="3357090"/>
              <a:ext cx="1722120" cy="845820"/>
              <a:chOff x="4326825" y="3322800"/>
              <a:chExt cx="2038350" cy="914400"/>
            </a:xfrm>
          </xdr:grpSpPr>
          <xdr:sp macro="" textlink="">
            <xdr:nvSpPr>
              <xdr:cNvPr id="28" name="Shape 28">
                <a:extLst>
                  <a:ext uri="{FF2B5EF4-FFF2-40B4-BE49-F238E27FC236}">
                    <a16:creationId xmlns:a16="http://schemas.microsoft.com/office/drawing/2014/main" id="{00000000-0008-0000-0300-00001C000000}"/>
                  </a:ext>
                </a:extLst>
              </xdr:cNvPr>
              <xdr:cNvSpPr/>
            </xdr:nvSpPr>
            <xdr:spPr>
              <a:xfrm>
                <a:off x="4326825" y="3322800"/>
                <a:ext cx="2038350" cy="9144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29" name="Shape 29">
                <a:extLst>
                  <a:ext uri="{FF2B5EF4-FFF2-40B4-BE49-F238E27FC236}">
                    <a16:creationId xmlns:a16="http://schemas.microsoft.com/office/drawing/2014/main" id="{00000000-0008-0000-0300-00001D000000}"/>
                  </a:ext>
                </a:extLst>
              </xdr:cNvPr>
              <xdr:cNvGrpSpPr/>
            </xdr:nvGrpSpPr>
            <xdr:grpSpPr>
              <a:xfrm>
                <a:off x="4326825" y="3322800"/>
                <a:ext cx="2038350" cy="914400"/>
                <a:chOff x="4559300" y="12700"/>
                <a:chExt cx="1841501" cy="982265"/>
              </a:xfrm>
            </xdr:grpSpPr>
            <xdr:sp macro="" textlink="">
              <xdr:nvSpPr>
                <xdr:cNvPr id="30" name="Shape 30">
                  <a:extLst>
                    <a:ext uri="{FF2B5EF4-FFF2-40B4-BE49-F238E27FC236}">
                      <a16:creationId xmlns:a16="http://schemas.microsoft.com/office/drawing/2014/main" id="{00000000-0008-0000-0300-00001E000000}"/>
                    </a:ext>
                  </a:extLst>
                </xdr:cNvPr>
                <xdr:cNvSpPr/>
              </xdr:nvSpPr>
              <xdr:spPr>
                <a:xfrm>
                  <a:off x="4559300" y="12700"/>
                  <a:ext cx="1841500" cy="98225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pic>
              <xdr:nvPicPr>
                <xdr:cNvPr id="31" name="Shape 31">
                  <a:extLst>
                    <a:ext uri="{FF2B5EF4-FFF2-40B4-BE49-F238E27FC236}">
                      <a16:creationId xmlns:a16="http://schemas.microsoft.com/office/drawing/2014/main" id="{00000000-0008-0000-0300-00001F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1">
                  <a:alphaModFix/>
                </a:blip>
                <a:srcRect/>
                <a:stretch/>
              </xdr:blipFill>
              <xdr:spPr>
                <a:xfrm>
                  <a:off x="5422901" y="12700"/>
                  <a:ext cx="977900" cy="982265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2" name="Shape 32">
                  <a:extLst>
                    <a:ext uri="{FF2B5EF4-FFF2-40B4-BE49-F238E27FC236}">
                      <a16:creationId xmlns:a16="http://schemas.microsoft.com/office/drawing/2014/main" id="{00000000-0008-0000-0300-00002000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2">
                  <a:alphaModFix/>
                </a:blip>
                <a:srcRect/>
                <a:stretch/>
              </xdr:blipFill>
              <xdr:spPr>
                <a:xfrm>
                  <a:off x="4559300" y="12700"/>
                  <a:ext cx="856506" cy="977900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</xdr:grpSp>
      </xdr:grpSp>
    </xdr:grpSp>
    <xdr:clientData fLocksWithSheet="0"/>
  </xdr:oneCellAnchor>
  <xdr:twoCellAnchor>
    <xdr:from>
      <xdr:col>103</xdr:col>
      <xdr:colOff>333375</xdr:colOff>
      <xdr:row>14</xdr:row>
      <xdr:rowOff>180975</xdr:rowOff>
    </xdr:from>
    <xdr:to>
      <xdr:col>107</xdr:col>
      <xdr:colOff>476250</xdr:colOff>
      <xdr:row>22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D988BB-298D-4D52-A7A2-9E9FE155B4D7}"/>
            </a:ext>
          </a:extLst>
        </xdr:cNvPr>
        <xdr:cNvSpPr txBox="1"/>
      </xdr:nvSpPr>
      <xdr:spPr>
        <a:xfrm>
          <a:off x="14258925" y="3152775"/>
          <a:ext cx="3571875" cy="168592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>
              <a:solidFill>
                <a:srgbClr val="FF0000"/>
              </a:solidFill>
            </a:rPr>
            <a:t>Remember, you only have to select an</a:t>
          </a:r>
          <a:r>
            <a:rPr lang="en-US" sz="2000" baseline="0">
              <a:solidFill>
                <a:srgbClr val="FF0000"/>
              </a:solidFill>
            </a:rPr>
            <a:t> appropriate option from the drop down list for these 3 cells. Do not enter data in any other cells.</a:t>
          </a:r>
          <a:endParaRPr 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419100</xdr:colOff>
      <xdr:row>17</xdr:row>
      <xdr:rowOff>200026</xdr:rowOff>
    </xdr:from>
    <xdr:to>
      <xdr:col>103</xdr:col>
      <xdr:colOff>133350</xdr:colOff>
      <xdr:row>19</xdr:row>
      <xdr:rowOff>28576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E112A432-C43F-49E0-BE01-A0EC74EA2BDD}"/>
            </a:ext>
          </a:extLst>
        </xdr:cNvPr>
        <xdr:cNvSpPr/>
      </xdr:nvSpPr>
      <xdr:spPr>
        <a:xfrm rot="5400000">
          <a:off x="13649325" y="3733801"/>
          <a:ext cx="285750" cy="533400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H1028"/>
  <sheetViews>
    <sheetView zoomScale="70" zoomScaleNormal="70" workbookViewId="0">
      <selection activeCell="Y11" sqref="Y11:Z11"/>
    </sheetView>
  </sheetViews>
  <sheetFormatPr defaultColWidth="11.19921875" defaultRowHeight="15" customHeight="1"/>
  <cols>
    <col min="1" max="1" width="2.19921875" customWidth="1"/>
    <col min="3" max="3" width="2" customWidth="1"/>
    <col min="5" max="5" width="2" customWidth="1"/>
    <col min="7" max="7" width="2" customWidth="1"/>
    <col min="9" max="9" width="2" customWidth="1"/>
    <col min="10" max="10" width="10.796875" customWidth="1"/>
    <col min="11" max="11" width="2" customWidth="1"/>
    <col min="13" max="13" width="2" customWidth="1"/>
    <col min="15" max="15" width="2" customWidth="1"/>
    <col min="17" max="17" width="2" customWidth="1"/>
    <col min="19" max="19" width="2" customWidth="1"/>
    <col min="21" max="21" width="2" customWidth="1"/>
    <col min="23" max="23" width="2" customWidth="1"/>
    <col min="25" max="25" width="2" customWidth="1"/>
    <col min="27" max="27" width="10.796875" customWidth="1"/>
    <col min="28" max="33" width="10.796875" hidden="1" customWidth="1"/>
    <col min="34" max="35" width="11.19921875" hidden="1" customWidth="1"/>
    <col min="36" max="36" width="0.796875" hidden="1" customWidth="1"/>
    <col min="37" max="37" width="11.19921875" hidden="1" customWidth="1"/>
    <col min="38" max="39" width="0.796875" hidden="1" customWidth="1"/>
    <col min="40" max="40" width="0.296875" hidden="1" customWidth="1"/>
    <col min="41" max="41" width="11.19921875" hidden="1" customWidth="1"/>
    <col min="42" max="42" width="0.296875" hidden="1" customWidth="1"/>
    <col min="43" max="43" width="0.3984375" hidden="1" customWidth="1"/>
    <col min="44" max="44" width="0.59765625" hidden="1" customWidth="1"/>
    <col min="45" max="45" width="11.19921875" hidden="1" customWidth="1"/>
    <col min="46" max="46" width="0.796875" hidden="1" customWidth="1"/>
    <col min="47" max="48" width="1.09765625" hidden="1" customWidth="1"/>
    <col min="49" max="49" width="10" hidden="1" customWidth="1"/>
    <col min="50" max="50" width="1.3984375" hidden="1" customWidth="1"/>
    <col min="51" max="51" width="4.3984375" hidden="1" customWidth="1"/>
    <col min="52" max="54" width="13.3984375" hidden="1" customWidth="1"/>
    <col min="55" max="58" width="10.19921875" hidden="1" customWidth="1"/>
    <col min="59" max="59" width="11.19921875" hidden="1" customWidth="1"/>
    <col min="60" max="60" width="23" hidden="1" customWidth="1"/>
    <col min="61" max="112" width="11.19921875" hidden="1" customWidth="1"/>
    <col min="113" max="116" width="11.19921875" customWidth="1"/>
  </cols>
  <sheetData>
    <row r="1" spans="2:74" ht="15" customHeight="1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BJ1" s="2" t="s">
        <v>0</v>
      </c>
      <c r="BK1" s="2" t="s">
        <v>1</v>
      </c>
      <c r="BL1" s="2" t="s">
        <v>2</v>
      </c>
      <c r="BM1" s="2" t="s">
        <v>3</v>
      </c>
      <c r="BN1" s="2" t="s">
        <v>4</v>
      </c>
      <c r="BO1" s="2" t="s">
        <v>5</v>
      </c>
      <c r="BP1" s="2" t="s">
        <v>6</v>
      </c>
      <c r="BQ1" s="2" t="s">
        <v>7</v>
      </c>
      <c r="BR1" s="2" t="s">
        <v>8</v>
      </c>
      <c r="BS1" s="8" t="s">
        <v>105</v>
      </c>
      <c r="BT1" s="2" t="s">
        <v>254</v>
      </c>
      <c r="BU1" s="2" t="s">
        <v>255</v>
      </c>
      <c r="BV1" s="2" t="s">
        <v>272</v>
      </c>
    </row>
    <row r="2" spans="2:74" ht="15" customHeight="1">
      <c r="B2" s="94" t="s">
        <v>106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  <c r="BJ2" s="1" t="s">
        <v>9</v>
      </c>
      <c r="BK2" s="1" t="s">
        <v>10</v>
      </c>
      <c r="BL2" s="1" t="s">
        <v>11</v>
      </c>
      <c r="BM2" s="3" t="s">
        <v>12</v>
      </c>
      <c r="BN2" s="1" t="s">
        <v>13</v>
      </c>
      <c r="BO2" s="1" t="s">
        <v>14</v>
      </c>
      <c r="BP2" s="1" t="s">
        <v>15</v>
      </c>
      <c r="BQ2" s="4" t="s">
        <v>16</v>
      </c>
      <c r="BR2" s="3" t="s">
        <v>12</v>
      </c>
      <c r="BS2" s="1" t="s">
        <v>107</v>
      </c>
      <c r="BT2" s="1" t="s">
        <v>256</v>
      </c>
      <c r="BU2" s="1" t="s">
        <v>259</v>
      </c>
      <c r="BV2" s="1" t="s">
        <v>122</v>
      </c>
    </row>
    <row r="3" spans="2:74" ht="15" customHeight="1">
      <c r="B3" s="97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5"/>
      <c r="BJ3" s="1" t="s">
        <v>17</v>
      </c>
      <c r="BK3" s="1" t="s">
        <v>18</v>
      </c>
      <c r="BL3" s="1" t="s">
        <v>19</v>
      </c>
      <c r="BM3" s="3" t="s">
        <v>20</v>
      </c>
      <c r="BN3" s="1" t="s">
        <v>21</v>
      </c>
      <c r="BO3" s="1" t="s">
        <v>22</v>
      </c>
      <c r="BP3" s="1" t="s">
        <v>23</v>
      </c>
      <c r="BQ3" s="5">
        <v>9</v>
      </c>
      <c r="BR3" s="3" t="s">
        <v>20</v>
      </c>
      <c r="BS3" s="1" t="s">
        <v>108</v>
      </c>
      <c r="BT3" s="1" t="s">
        <v>257</v>
      </c>
      <c r="BU3" s="1" t="s">
        <v>260</v>
      </c>
      <c r="BV3" s="1" t="s">
        <v>123</v>
      </c>
    </row>
    <row r="4" spans="2:74" ht="15" customHeight="1">
      <c r="B4" s="9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5"/>
      <c r="BJ4" s="1" t="s">
        <v>24</v>
      </c>
      <c r="BK4" s="1" t="s">
        <v>25</v>
      </c>
      <c r="BL4" s="7" t="s">
        <v>109</v>
      </c>
      <c r="BM4" s="3" t="s">
        <v>27</v>
      </c>
      <c r="BN4" s="1" t="s">
        <v>28</v>
      </c>
      <c r="BO4" s="1" t="s">
        <v>29</v>
      </c>
      <c r="BP4" s="1" t="s">
        <v>30</v>
      </c>
      <c r="BQ4" s="1">
        <v>8.9</v>
      </c>
      <c r="BR4" s="3" t="s">
        <v>27</v>
      </c>
      <c r="BS4" s="1" t="s">
        <v>110</v>
      </c>
      <c r="BT4" s="1" t="s">
        <v>258</v>
      </c>
      <c r="BU4" s="1" t="s">
        <v>261</v>
      </c>
      <c r="BV4" s="1" t="s">
        <v>273</v>
      </c>
    </row>
    <row r="5" spans="2:74" ht="15" customHeight="1">
      <c r="B5" s="97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5"/>
      <c r="BJ5" s="1"/>
      <c r="BK5" s="1" t="s">
        <v>33</v>
      </c>
      <c r="BL5" s="1" t="s">
        <v>26</v>
      </c>
      <c r="BM5" s="3" t="s">
        <v>35</v>
      </c>
      <c r="BN5" s="1" t="s">
        <v>19</v>
      </c>
      <c r="BO5" s="1"/>
      <c r="BP5" s="1"/>
      <c r="BQ5" s="1">
        <v>8.8000000000000007</v>
      </c>
      <c r="BR5" s="3" t="s">
        <v>35</v>
      </c>
      <c r="BS5" s="1" t="s">
        <v>111</v>
      </c>
      <c r="BV5" s="1" t="s">
        <v>281</v>
      </c>
    </row>
    <row r="6" spans="2:74" ht="15" customHeight="1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00"/>
      <c r="BJ6" s="1"/>
      <c r="BK6" s="1" t="s">
        <v>36</v>
      </c>
      <c r="BL6" s="1" t="s">
        <v>34</v>
      </c>
      <c r="BM6" s="3" t="s">
        <v>37</v>
      </c>
      <c r="BN6" s="1" t="s">
        <v>38</v>
      </c>
      <c r="BO6" s="1"/>
      <c r="BP6" s="1"/>
      <c r="BQ6" s="1">
        <v>8.6999999999999993</v>
      </c>
      <c r="BR6" s="3" t="s">
        <v>39</v>
      </c>
      <c r="BS6" s="1" t="s">
        <v>112</v>
      </c>
      <c r="BV6" s="1" t="s">
        <v>274</v>
      </c>
    </row>
    <row r="7" spans="2:74" ht="18" customHeight="1">
      <c r="B7" s="77" t="s">
        <v>31</v>
      </c>
      <c r="C7" s="78"/>
      <c r="D7" s="101"/>
      <c r="E7" s="77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01"/>
      <c r="U7" s="77" t="s">
        <v>32</v>
      </c>
      <c r="V7" s="101"/>
      <c r="W7" s="77"/>
      <c r="X7" s="78"/>
      <c r="Y7" s="78"/>
      <c r="Z7" s="101"/>
      <c r="BJ7" s="1"/>
      <c r="BK7" s="1" t="s">
        <v>42</v>
      </c>
      <c r="BL7" s="1"/>
      <c r="BM7" s="3" t="s">
        <v>43</v>
      </c>
      <c r="BN7" s="1"/>
      <c r="BO7" s="1"/>
      <c r="BP7" s="1"/>
      <c r="BQ7" s="1">
        <v>8.6</v>
      </c>
      <c r="BR7" s="3" t="s">
        <v>44</v>
      </c>
      <c r="BS7" s="1" t="s">
        <v>113</v>
      </c>
      <c r="BV7" s="1" t="s">
        <v>275</v>
      </c>
    </row>
    <row r="8" spans="2:74" ht="18" customHeight="1">
      <c r="B8" s="79" t="s">
        <v>0</v>
      </c>
      <c r="C8" s="80"/>
      <c r="D8" s="90"/>
      <c r="E8" s="79"/>
      <c r="F8" s="80"/>
      <c r="G8" s="80"/>
      <c r="H8" s="90"/>
      <c r="I8" s="79" t="s">
        <v>1</v>
      </c>
      <c r="J8" s="90"/>
      <c r="K8" s="79"/>
      <c r="L8" s="80"/>
      <c r="M8" s="80"/>
      <c r="N8" s="90"/>
      <c r="O8" s="79" t="s">
        <v>2</v>
      </c>
      <c r="P8" s="90"/>
      <c r="Q8" s="79"/>
      <c r="R8" s="80"/>
      <c r="S8" s="80"/>
      <c r="T8" s="90"/>
      <c r="U8" s="79" t="s">
        <v>105</v>
      </c>
      <c r="V8" s="90"/>
      <c r="W8" s="79"/>
      <c r="X8" s="80"/>
      <c r="Y8" s="80"/>
      <c r="Z8" s="90"/>
      <c r="BJ8" s="1"/>
      <c r="BK8" s="1" t="s">
        <v>47</v>
      </c>
      <c r="BL8" s="1"/>
      <c r="BM8" s="3" t="s">
        <v>48</v>
      </c>
      <c r="BN8" s="1"/>
      <c r="BO8" s="1"/>
      <c r="BP8" s="1"/>
      <c r="BQ8" s="1">
        <v>8.5</v>
      </c>
      <c r="BR8" s="3" t="s">
        <v>43</v>
      </c>
      <c r="BS8" s="1" t="s">
        <v>114</v>
      </c>
      <c r="BV8" s="1" t="s">
        <v>276</v>
      </c>
    </row>
    <row r="9" spans="2:74" ht="18" customHeight="1">
      <c r="B9" s="79" t="s">
        <v>40</v>
      </c>
      <c r="C9" s="80"/>
      <c r="D9" s="90"/>
      <c r="E9" s="79"/>
      <c r="F9" s="80"/>
      <c r="G9" s="80"/>
      <c r="H9" s="80"/>
      <c r="I9" s="80"/>
      <c r="J9" s="80"/>
      <c r="K9" s="80"/>
      <c r="L9" s="90"/>
      <c r="M9" s="79" t="s">
        <v>41</v>
      </c>
      <c r="N9" s="80"/>
      <c r="O9" s="80"/>
      <c r="P9" s="90"/>
      <c r="Q9" s="79"/>
      <c r="R9" s="80"/>
      <c r="S9" s="80"/>
      <c r="T9" s="80"/>
      <c r="U9" s="80"/>
      <c r="V9" s="80"/>
      <c r="W9" s="80"/>
      <c r="X9" s="80"/>
      <c r="Y9" s="80"/>
      <c r="Z9" s="90"/>
      <c r="BJ9" s="1"/>
      <c r="BK9" s="1" t="s">
        <v>49</v>
      </c>
      <c r="BL9" s="1"/>
      <c r="BM9" s="3" t="s">
        <v>50</v>
      </c>
      <c r="BN9" s="1"/>
      <c r="BO9" s="1"/>
      <c r="BP9" s="1"/>
      <c r="BQ9" s="6">
        <v>8.4</v>
      </c>
      <c r="BR9" s="3" t="s">
        <v>48</v>
      </c>
      <c r="BS9" s="1" t="s">
        <v>115</v>
      </c>
    </row>
    <row r="10" spans="2:74" ht="18" customHeight="1">
      <c r="B10" s="79" t="s">
        <v>45</v>
      </c>
      <c r="C10" s="80"/>
      <c r="D10" s="90"/>
      <c r="E10" s="79"/>
      <c r="F10" s="80"/>
      <c r="G10" s="80"/>
      <c r="H10" s="90"/>
      <c r="I10" s="79" t="s">
        <v>3</v>
      </c>
      <c r="J10" s="90"/>
      <c r="K10" s="79"/>
      <c r="L10" s="80"/>
      <c r="M10" s="80"/>
      <c r="N10" s="90"/>
      <c r="O10" s="79" t="s">
        <v>46</v>
      </c>
      <c r="P10" s="90"/>
      <c r="Q10" s="79"/>
      <c r="R10" s="80"/>
      <c r="S10" s="80"/>
      <c r="T10" s="80"/>
      <c r="U10" s="80"/>
      <c r="V10" s="80"/>
      <c r="W10" s="80"/>
      <c r="X10" s="80"/>
      <c r="Y10" s="80"/>
      <c r="Z10" s="90"/>
      <c r="BJ10" s="1"/>
      <c r="BK10" s="1" t="s">
        <v>51</v>
      </c>
      <c r="BL10" s="1"/>
      <c r="BM10" s="3" t="s">
        <v>52</v>
      </c>
      <c r="BN10" s="1"/>
      <c r="BO10" s="1"/>
      <c r="BP10" s="1"/>
      <c r="BQ10" s="1">
        <v>8.3000000000000007</v>
      </c>
      <c r="BR10" s="3" t="s">
        <v>53</v>
      </c>
    </row>
    <row r="11" spans="2:74" ht="18" customHeight="1">
      <c r="B11" s="71" t="s">
        <v>116</v>
      </c>
      <c r="C11" s="71"/>
      <c r="D11" s="71"/>
      <c r="E11" s="107"/>
      <c r="F11" s="108"/>
      <c r="G11" s="108"/>
      <c r="H11" s="109"/>
      <c r="I11" s="110" t="s">
        <v>117</v>
      </c>
      <c r="J11" s="111"/>
      <c r="K11" s="112"/>
      <c r="L11" s="113"/>
      <c r="M11" s="113"/>
      <c r="N11" s="114"/>
      <c r="O11" s="110" t="s">
        <v>262</v>
      </c>
      <c r="P11" s="115"/>
      <c r="Q11" s="115"/>
      <c r="R11" s="111"/>
      <c r="S11" s="110"/>
      <c r="T11" s="115"/>
      <c r="U11" s="115"/>
      <c r="V11" s="111"/>
      <c r="W11" s="110" t="s">
        <v>255</v>
      </c>
      <c r="X11" s="111"/>
      <c r="Y11" s="110"/>
      <c r="Z11" s="111"/>
      <c r="BJ11" s="1"/>
      <c r="BK11" s="1" t="s">
        <v>54</v>
      </c>
      <c r="BL11" s="1"/>
      <c r="BM11" s="3" t="s">
        <v>55</v>
      </c>
      <c r="BN11" s="1"/>
      <c r="BO11" s="1"/>
      <c r="BP11" s="1"/>
      <c r="BQ11" s="1">
        <v>8.1999999999999993</v>
      </c>
      <c r="BR11" s="3" t="s">
        <v>50</v>
      </c>
    </row>
    <row r="12" spans="2:74" ht="18" customHeight="1">
      <c r="B12" s="79" t="s">
        <v>57</v>
      </c>
      <c r="C12" s="80"/>
      <c r="D12" s="90"/>
      <c r="E12" s="91"/>
      <c r="F12" s="92"/>
      <c r="G12" s="92"/>
      <c r="H12" s="92"/>
      <c r="I12" s="92"/>
      <c r="J12" s="92"/>
      <c r="K12" s="92"/>
      <c r="L12" s="92"/>
      <c r="M12" s="92"/>
      <c r="N12" s="93"/>
      <c r="O12" s="79" t="s">
        <v>118</v>
      </c>
      <c r="P12" s="90"/>
      <c r="Q12" s="79"/>
      <c r="R12" s="80"/>
      <c r="S12" s="80"/>
      <c r="T12" s="80"/>
      <c r="U12" s="80"/>
      <c r="V12" s="80"/>
      <c r="W12" s="80"/>
      <c r="X12" s="80"/>
      <c r="Y12" s="80"/>
      <c r="Z12" s="90"/>
      <c r="BJ12" s="1"/>
      <c r="BK12" s="1" t="s">
        <v>119</v>
      </c>
      <c r="BL12" s="1"/>
      <c r="BM12" s="3" t="s">
        <v>58</v>
      </c>
      <c r="BN12" s="1"/>
      <c r="BO12" s="1"/>
      <c r="BP12" s="1"/>
      <c r="BQ12" s="1">
        <v>8.1</v>
      </c>
      <c r="BR12" s="3" t="s">
        <v>59</v>
      </c>
    </row>
    <row r="13" spans="2:74" ht="18" customHeight="1">
      <c r="B13" s="79" t="s">
        <v>120</v>
      </c>
      <c r="C13" s="80"/>
      <c r="D13" s="90"/>
      <c r="E13" s="91"/>
      <c r="F13" s="92"/>
      <c r="G13" s="92"/>
      <c r="H13" s="92"/>
      <c r="I13" s="92"/>
      <c r="J13" s="92"/>
      <c r="K13" s="92"/>
      <c r="L13" s="92"/>
      <c r="M13" s="92"/>
      <c r="N13" s="93"/>
      <c r="O13" s="79" t="s">
        <v>118</v>
      </c>
      <c r="P13" s="90"/>
      <c r="Q13" s="79"/>
      <c r="R13" s="80"/>
      <c r="S13" s="80"/>
      <c r="T13" s="80"/>
      <c r="U13" s="80"/>
      <c r="V13" s="80"/>
      <c r="W13" s="80"/>
      <c r="X13" s="80"/>
      <c r="Y13" s="80"/>
      <c r="Z13" s="90"/>
      <c r="BJ13" s="1"/>
      <c r="BK13" s="1"/>
      <c r="BL13" s="1"/>
      <c r="BM13" s="3" t="s">
        <v>60</v>
      </c>
      <c r="BN13" s="1"/>
      <c r="BO13" s="1"/>
      <c r="BP13" s="1"/>
      <c r="BQ13" s="6">
        <v>8</v>
      </c>
      <c r="BR13" s="3" t="s">
        <v>61</v>
      </c>
    </row>
    <row r="14" spans="2:74" ht="18" customHeight="1">
      <c r="B14" s="64"/>
      <c r="C14" s="65"/>
      <c r="D14" s="66"/>
      <c r="E14" s="64"/>
      <c r="F14" s="65"/>
      <c r="G14" s="65"/>
      <c r="H14" s="65"/>
      <c r="I14" s="65"/>
      <c r="J14" s="66"/>
      <c r="K14" s="64"/>
      <c r="L14" s="65"/>
      <c r="M14" s="65"/>
      <c r="N14" s="65"/>
      <c r="O14" s="65"/>
      <c r="P14" s="66"/>
      <c r="Q14" s="127" t="s">
        <v>8</v>
      </c>
      <c r="R14" s="128"/>
      <c r="S14" s="102" t="s">
        <v>56</v>
      </c>
      <c r="T14" s="103"/>
      <c r="U14" s="127" t="s">
        <v>6</v>
      </c>
      <c r="V14" s="128"/>
      <c r="W14" s="102" t="s">
        <v>121</v>
      </c>
      <c r="X14" s="103"/>
      <c r="Y14" s="102" t="s">
        <v>57</v>
      </c>
      <c r="Z14" s="103"/>
      <c r="BJ14" s="1"/>
      <c r="BK14" s="1"/>
      <c r="BL14" s="1"/>
      <c r="BM14" s="3" t="s">
        <v>62</v>
      </c>
      <c r="BN14" s="1"/>
      <c r="BO14" s="1"/>
      <c r="BP14" s="1"/>
      <c r="BQ14" s="1">
        <v>7.9</v>
      </c>
      <c r="BR14" s="3" t="s">
        <v>52</v>
      </c>
    </row>
    <row r="15" spans="2:74" ht="18" customHeight="1">
      <c r="B15" s="67"/>
      <c r="C15" s="67"/>
      <c r="D15" s="67"/>
      <c r="E15" s="68" t="s">
        <v>269</v>
      </c>
      <c r="F15" s="68"/>
      <c r="G15" s="68"/>
      <c r="H15" s="68"/>
      <c r="I15" s="68"/>
      <c r="J15" s="69"/>
      <c r="K15" s="70" t="s">
        <v>270</v>
      </c>
      <c r="L15" s="70"/>
      <c r="M15" s="70"/>
      <c r="N15" s="70"/>
      <c r="O15" s="70"/>
      <c r="P15" s="70"/>
      <c r="Q15" s="129"/>
      <c r="R15" s="130"/>
      <c r="S15" s="77"/>
      <c r="T15" s="89"/>
      <c r="U15" s="129"/>
      <c r="V15" s="130"/>
      <c r="W15" s="77"/>
      <c r="X15" s="89"/>
      <c r="Y15" s="77"/>
      <c r="Z15" s="89"/>
      <c r="BJ15" s="1"/>
      <c r="BK15" s="1"/>
      <c r="BL15" s="1"/>
      <c r="BM15" s="3" t="s">
        <v>63</v>
      </c>
      <c r="BN15" s="1"/>
      <c r="BO15" s="1"/>
      <c r="BP15" s="1"/>
      <c r="BQ15" s="1">
        <v>7.8</v>
      </c>
      <c r="BR15" s="3" t="s">
        <v>55</v>
      </c>
    </row>
    <row r="16" spans="2:74" ht="18" customHeight="1">
      <c r="B16" s="77" t="s">
        <v>13</v>
      </c>
      <c r="C16" s="78"/>
      <c r="D16" s="78"/>
      <c r="E16" s="71"/>
      <c r="F16" s="71"/>
      <c r="G16" s="71"/>
      <c r="H16" s="71"/>
      <c r="I16" s="71"/>
      <c r="J16" s="71"/>
      <c r="K16" s="72"/>
      <c r="L16" s="72"/>
      <c r="M16" s="72"/>
      <c r="N16" s="72"/>
      <c r="O16" s="72"/>
      <c r="P16" s="72"/>
      <c r="Q16" s="75"/>
      <c r="R16" s="76"/>
      <c r="S16" s="75"/>
      <c r="T16" s="76"/>
      <c r="U16" s="75"/>
      <c r="V16" s="76"/>
      <c r="W16" s="73"/>
      <c r="X16" s="74"/>
      <c r="Y16" s="75"/>
      <c r="Z16" s="76"/>
      <c r="BJ16" s="1"/>
      <c r="BK16" s="1"/>
      <c r="BL16" s="1"/>
      <c r="BM16" s="3" t="s">
        <v>64</v>
      </c>
      <c r="BN16" s="1"/>
      <c r="BO16" s="1"/>
      <c r="BP16" s="1"/>
      <c r="BQ16" s="1">
        <v>7.7</v>
      </c>
      <c r="BR16" s="3" t="s">
        <v>58</v>
      </c>
    </row>
    <row r="17" spans="1:71" ht="18" customHeight="1">
      <c r="B17" s="79" t="s">
        <v>122</v>
      </c>
      <c r="C17" s="80"/>
      <c r="D17" s="81"/>
      <c r="E17" s="71"/>
      <c r="F17" s="71"/>
      <c r="G17" s="71"/>
      <c r="H17" s="71"/>
      <c r="I17" s="71"/>
      <c r="J17" s="71"/>
      <c r="K17" s="72"/>
      <c r="L17" s="72"/>
      <c r="M17" s="72"/>
      <c r="N17" s="72"/>
      <c r="O17" s="72"/>
      <c r="P17" s="72"/>
      <c r="Q17" s="75"/>
      <c r="R17" s="76"/>
      <c r="S17" s="75"/>
      <c r="T17" s="76"/>
      <c r="U17" s="28"/>
      <c r="V17" s="29"/>
      <c r="W17" s="29"/>
      <c r="X17" s="29"/>
      <c r="Y17" s="29"/>
      <c r="Z17" s="30"/>
      <c r="AA17" s="9"/>
      <c r="AB17" s="7"/>
      <c r="BJ17" s="1"/>
      <c r="BK17" s="1"/>
      <c r="BL17" s="1"/>
      <c r="BM17" s="3" t="s">
        <v>65</v>
      </c>
      <c r="BN17" s="1"/>
      <c r="BO17" s="1"/>
      <c r="BP17" s="1"/>
      <c r="BQ17" s="1">
        <v>7.6</v>
      </c>
      <c r="BR17" s="3" t="s">
        <v>60</v>
      </c>
    </row>
    <row r="18" spans="1:71" ht="18" customHeight="1">
      <c r="B18" s="79" t="s">
        <v>123</v>
      </c>
      <c r="C18" s="80"/>
      <c r="D18" s="81"/>
      <c r="E18" s="71"/>
      <c r="F18" s="71"/>
      <c r="G18" s="71"/>
      <c r="H18" s="71"/>
      <c r="I18" s="71"/>
      <c r="J18" s="71"/>
      <c r="K18" s="72"/>
      <c r="L18" s="72"/>
      <c r="M18" s="72"/>
      <c r="N18" s="72"/>
      <c r="O18" s="72"/>
      <c r="P18" s="72"/>
      <c r="Q18" s="75"/>
      <c r="R18" s="76"/>
      <c r="S18" s="75"/>
      <c r="T18" s="76"/>
      <c r="U18" s="28"/>
      <c r="V18" s="29"/>
      <c r="W18" s="29"/>
      <c r="X18" s="29"/>
      <c r="Y18" s="29"/>
      <c r="Z18" s="30"/>
      <c r="AA18" s="9"/>
      <c r="AB18" s="7"/>
      <c r="BJ18" s="1"/>
      <c r="BK18" s="1"/>
      <c r="BL18" s="1"/>
      <c r="BM18" s="3" t="s">
        <v>66</v>
      </c>
      <c r="BN18" s="1"/>
      <c r="BO18" s="1"/>
      <c r="BP18" s="1"/>
      <c r="BQ18" s="1">
        <v>7.5</v>
      </c>
      <c r="BR18" s="3" t="s">
        <v>62</v>
      </c>
    </row>
    <row r="19" spans="1:71" ht="18" customHeight="1">
      <c r="B19" s="79" t="s">
        <v>124</v>
      </c>
      <c r="C19" s="80"/>
      <c r="D19" s="81"/>
      <c r="E19" s="71"/>
      <c r="F19" s="71"/>
      <c r="G19" s="71"/>
      <c r="H19" s="71"/>
      <c r="I19" s="71"/>
      <c r="J19" s="71"/>
      <c r="K19" s="72"/>
      <c r="L19" s="72"/>
      <c r="M19" s="72"/>
      <c r="N19" s="72"/>
      <c r="O19" s="72"/>
      <c r="P19" s="72"/>
      <c r="Q19" s="75"/>
      <c r="R19" s="76"/>
      <c r="S19" s="75"/>
      <c r="T19" s="76"/>
      <c r="U19" s="28"/>
      <c r="V19" s="29"/>
      <c r="W19" s="29"/>
      <c r="X19" s="29"/>
      <c r="Y19" s="29"/>
      <c r="Z19" s="30"/>
      <c r="BJ19" s="1"/>
      <c r="BK19" s="1"/>
      <c r="BL19" s="1"/>
      <c r="BM19" s="3" t="s">
        <v>67</v>
      </c>
      <c r="BN19" s="1"/>
      <c r="BO19" s="1"/>
      <c r="BP19" s="1"/>
      <c r="BQ19" s="1">
        <v>7.4</v>
      </c>
      <c r="BR19" s="3" t="s">
        <v>63</v>
      </c>
    </row>
    <row r="20" spans="1:71" ht="18" customHeight="1">
      <c r="B20" s="79" t="s">
        <v>22</v>
      </c>
      <c r="C20" s="80"/>
      <c r="D20" s="81"/>
      <c r="E20" s="71"/>
      <c r="F20" s="71"/>
      <c r="G20" s="71"/>
      <c r="H20" s="71"/>
      <c r="I20" s="71"/>
      <c r="J20" s="71"/>
      <c r="K20" s="72"/>
      <c r="L20" s="72"/>
      <c r="M20" s="72"/>
      <c r="N20" s="72"/>
      <c r="O20" s="72"/>
      <c r="P20" s="72"/>
      <c r="Q20" s="75"/>
      <c r="R20" s="76"/>
      <c r="S20" s="75"/>
      <c r="T20" s="76"/>
      <c r="U20" s="28"/>
      <c r="V20" s="29"/>
      <c r="W20" s="29"/>
      <c r="X20" s="29"/>
      <c r="Y20" s="29"/>
      <c r="Z20" s="30"/>
      <c r="BJ20" s="1"/>
      <c r="BK20" s="1"/>
      <c r="BL20" s="1"/>
      <c r="BM20" s="3" t="s">
        <v>68</v>
      </c>
      <c r="BN20" s="1"/>
      <c r="BO20" s="1"/>
      <c r="BP20" s="1"/>
      <c r="BQ20" s="1">
        <v>7.3</v>
      </c>
      <c r="BR20" s="3" t="s">
        <v>64</v>
      </c>
    </row>
    <row r="21" spans="1:71" ht="18" customHeight="1">
      <c r="B21" s="84" t="s">
        <v>125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5"/>
      <c r="BJ21" s="1"/>
      <c r="BK21" s="1"/>
      <c r="BL21" s="1"/>
      <c r="BM21" s="3" t="s">
        <v>69</v>
      </c>
      <c r="BN21" s="1"/>
      <c r="BO21" s="1"/>
      <c r="BP21" s="1"/>
      <c r="BQ21" s="1">
        <v>7.2</v>
      </c>
      <c r="BR21" s="3" t="s">
        <v>65</v>
      </c>
    </row>
    <row r="22" spans="1:71" ht="18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BJ22" s="1"/>
      <c r="BK22" s="1"/>
      <c r="BL22" s="1"/>
      <c r="BM22" s="3" t="s">
        <v>70</v>
      </c>
      <c r="BN22" s="1"/>
      <c r="BO22" s="1"/>
      <c r="BP22" s="1"/>
      <c r="BQ22" s="1">
        <v>7.1</v>
      </c>
      <c r="BR22" s="3" t="s">
        <v>66</v>
      </c>
    </row>
    <row r="23" spans="1:71" ht="18" customHeight="1">
      <c r="A23" s="1"/>
      <c r="B23" s="84" t="s">
        <v>116</v>
      </c>
      <c r="C23" s="83"/>
      <c r="D23" s="83"/>
      <c r="E23" s="86"/>
      <c r="F23" s="87"/>
      <c r="G23" s="87"/>
      <c r="H23" s="87"/>
      <c r="I23" s="87"/>
      <c r="J23" s="87"/>
      <c r="K23" s="34"/>
      <c r="L23" s="34"/>
      <c r="M23" s="34"/>
      <c r="N23" s="34"/>
      <c r="O23" s="82" t="s">
        <v>126</v>
      </c>
      <c r="P23" s="83"/>
      <c r="Q23" s="83"/>
      <c r="R23" s="83"/>
      <c r="S23" s="88"/>
      <c r="T23" s="88"/>
      <c r="U23" s="88"/>
      <c r="V23" s="88"/>
      <c r="W23" s="88"/>
      <c r="X23" s="88"/>
      <c r="Y23" s="88"/>
      <c r="Z23" s="89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3" t="s">
        <v>71</v>
      </c>
      <c r="BN23" s="1"/>
      <c r="BO23" s="1"/>
      <c r="BP23" s="1"/>
      <c r="BQ23" s="6">
        <v>7</v>
      </c>
      <c r="BR23" s="3" t="s">
        <v>67</v>
      </c>
      <c r="BS23" s="1"/>
    </row>
    <row r="24" spans="1:71" ht="15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7"/>
      <c r="BJ24" s="1"/>
      <c r="BK24" s="1"/>
      <c r="BL24" s="1"/>
      <c r="BM24" s="3" t="s">
        <v>72</v>
      </c>
      <c r="BN24" s="1"/>
      <c r="BO24" s="1"/>
      <c r="BP24" s="1"/>
      <c r="BQ24" s="4" t="s">
        <v>73</v>
      </c>
      <c r="BR24" s="3" t="s">
        <v>68</v>
      </c>
    </row>
    <row r="25" spans="1:71" ht="15" customHeight="1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BJ25" s="1"/>
      <c r="BK25" s="1"/>
      <c r="BL25" s="1"/>
      <c r="BM25" s="3" t="s">
        <v>74</v>
      </c>
      <c r="BN25" s="1"/>
      <c r="BO25" s="1"/>
      <c r="BP25" s="1"/>
      <c r="BQ25" s="1"/>
      <c r="BR25" s="3" t="s">
        <v>69</v>
      </c>
    </row>
    <row r="26" spans="1:71" ht="18.75" customHeight="1">
      <c r="A26" s="7"/>
      <c r="B26" s="116" t="s">
        <v>127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8"/>
      <c r="AA26" s="7"/>
      <c r="AB26" s="7"/>
      <c r="AC26" s="7"/>
      <c r="AD26" s="7"/>
      <c r="AE26" s="7"/>
      <c r="AF26" s="7"/>
      <c r="AG26" s="7"/>
      <c r="BJ26" s="1"/>
      <c r="BK26" s="1"/>
      <c r="BL26" s="1"/>
      <c r="BM26" s="3" t="s">
        <v>75</v>
      </c>
      <c r="BN26" s="1"/>
      <c r="BO26" s="1"/>
      <c r="BP26" s="1"/>
      <c r="BQ26" s="1"/>
      <c r="BR26" s="3" t="s">
        <v>70</v>
      </c>
    </row>
    <row r="27" spans="1:71" ht="18">
      <c r="A27" s="7"/>
      <c r="B27" s="119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120"/>
      <c r="AA27" s="7"/>
      <c r="AB27" s="7"/>
      <c r="AC27" s="7" t="s">
        <v>128</v>
      </c>
      <c r="AD27" s="7" t="s">
        <v>129</v>
      </c>
      <c r="AE27" s="7" t="s">
        <v>130</v>
      </c>
      <c r="AF27" s="7" t="s">
        <v>131</v>
      </c>
      <c r="AG27" s="7" t="s">
        <v>132</v>
      </c>
      <c r="AH27" s="2" t="s">
        <v>7</v>
      </c>
      <c r="BJ27" s="1"/>
      <c r="BK27" s="1"/>
      <c r="BL27" s="1"/>
      <c r="BM27" s="3" t="s">
        <v>76</v>
      </c>
      <c r="BN27" s="1"/>
      <c r="BO27" s="1"/>
      <c r="BP27" s="1"/>
      <c r="BQ27" s="1"/>
      <c r="BR27" s="3" t="s">
        <v>71</v>
      </c>
    </row>
    <row r="28" spans="1:71" ht="18">
      <c r="A28" s="7"/>
      <c r="B28" s="121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22"/>
      <c r="AA28" s="7"/>
      <c r="AB28" s="7"/>
      <c r="AC28" s="7" t="s">
        <v>133</v>
      </c>
      <c r="AD28" s="7" t="s">
        <v>134</v>
      </c>
      <c r="AE28" s="7" t="s">
        <v>23</v>
      </c>
      <c r="AF28" s="7" t="s">
        <v>135</v>
      </c>
      <c r="AG28" s="7" t="s">
        <v>136</v>
      </c>
      <c r="AH28" s="4" t="s">
        <v>16</v>
      </c>
      <c r="BJ28" s="1"/>
      <c r="BK28" s="1"/>
      <c r="BL28" s="1"/>
      <c r="BM28" s="3" t="s">
        <v>77</v>
      </c>
      <c r="BN28" s="1"/>
      <c r="BO28" s="1"/>
      <c r="BP28" s="1"/>
      <c r="BQ28" s="1"/>
      <c r="BR28" s="3" t="s">
        <v>72</v>
      </c>
    </row>
    <row r="29" spans="1:71" ht="5.25" customHeight="1">
      <c r="A29" s="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7"/>
      <c r="AB29" s="7"/>
      <c r="AC29" s="7" t="s">
        <v>137</v>
      </c>
      <c r="AD29" s="7" t="s">
        <v>138</v>
      </c>
      <c r="AE29" s="7" t="s">
        <v>139</v>
      </c>
      <c r="AF29" s="7" t="s">
        <v>140</v>
      </c>
      <c r="AG29" s="7" t="s">
        <v>141</v>
      </c>
      <c r="AH29" s="5">
        <v>9</v>
      </c>
      <c r="BJ29" s="1"/>
      <c r="BK29" s="1"/>
      <c r="BL29" s="1"/>
      <c r="BM29" s="3" t="s">
        <v>78</v>
      </c>
      <c r="BN29" s="1"/>
      <c r="BO29" s="1"/>
      <c r="BP29" s="1"/>
      <c r="BQ29" s="1"/>
      <c r="BR29" s="3" t="s">
        <v>74</v>
      </c>
    </row>
    <row r="30" spans="1:71" ht="27.75" customHeight="1">
      <c r="A30" s="7"/>
      <c r="B30" s="123" t="s">
        <v>142</v>
      </c>
      <c r="C30" s="105"/>
      <c r="D30" s="105"/>
      <c r="E30" s="105"/>
      <c r="F30" s="105"/>
      <c r="G30" s="105"/>
      <c r="H30" s="106"/>
      <c r="I30" s="104"/>
      <c r="J30" s="105"/>
      <c r="K30" s="105"/>
      <c r="L30" s="105"/>
      <c r="M30" s="105"/>
      <c r="N30" s="105"/>
      <c r="O30" s="106"/>
      <c r="P30" s="124" t="s">
        <v>57</v>
      </c>
      <c r="Q30" s="105"/>
      <c r="R30" s="105"/>
      <c r="S30" s="105"/>
      <c r="T30" s="106"/>
      <c r="U30" s="125" t="str">
        <f>IF(OR(MAX(BL86:BL91)&gt;=7),MAX(BL86:BL91),"&lt;7.0")</f>
        <v>&lt;7.0</v>
      </c>
      <c r="V30" s="105"/>
      <c r="W30" s="105"/>
      <c r="X30" s="105"/>
      <c r="Y30" s="105"/>
      <c r="Z30" s="126"/>
      <c r="AA30" s="7"/>
      <c r="AB30" s="7"/>
      <c r="AC30" s="7" t="s">
        <v>143</v>
      </c>
      <c r="AD30" s="7" t="s">
        <v>144</v>
      </c>
      <c r="AE30" s="7"/>
      <c r="AF30" s="7" t="s">
        <v>145</v>
      </c>
      <c r="AG30" s="7"/>
      <c r="AH30" s="5">
        <v>8.9</v>
      </c>
      <c r="BJ30" s="1"/>
      <c r="BK30" s="1"/>
      <c r="BL30" s="1"/>
      <c r="BM30" s="3" t="s">
        <v>79</v>
      </c>
      <c r="BN30" s="1"/>
      <c r="BO30" s="1"/>
      <c r="BP30" s="1"/>
      <c r="BQ30" s="1"/>
      <c r="BR30" s="3" t="s">
        <v>75</v>
      </c>
    </row>
    <row r="31" spans="1:71" ht="18.75" customHeight="1">
      <c r="A31" s="7"/>
      <c r="B31" s="131" t="s">
        <v>146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7"/>
      <c r="AB31" s="7"/>
      <c r="AC31" s="7" t="s">
        <v>147</v>
      </c>
      <c r="AD31" s="7"/>
      <c r="AE31" s="7"/>
      <c r="AF31" s="7" t="s">
        <v>148</v>
      </c>
      <c r="AG31" s="7"/>
      <c r="AH31" s="1">
        <v>8.8000000000000007</v>
      </c>
      <c r="BJ31" s="1"/>
      <c r="BK31" s="1"/>
      <c r="BL31" s="1"/>
      <c r="BM31" s="3" t="s">
        <v>80</v>
      </c>
      <c r="BN31" s="1"/>
      <c r="BO31" s="1"/>
      <c r="BP31" s="1"/>
      <c r="BQ31" s="1"/>
      <c r="BR31" s="3" t="s">
        <v>76</v>
      </c>
    </row>
    <row r="32" spans="1:71" ht="10.5" customHeight="1">
      <c r="A32" s="7"/>
      <c r="B32" s="13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135"/>
      <c r="AA32" s="7"/>
      <c r="AB32" s="7"/>
      <c r="AC32" s="7" t="s">
        <v>149</v>
      </c>
      <c r="AD32" s="7"/>
      <c r="AE32" s="7"/>
      <c r="AF32" s="7" t="s">
        <v>150</v>
      </c>
      <c r="AG32" s="7"/>
      <c r="AH32" s="1">
        <v>8.6999999999999993</v>
      </c>
      <c r="BJ32" s="1"/>
      <c r="BK32" s="1"/>
      <c r="BL32" s="1"/>
      <c r="BM32" s="3" t="s">
        <v>81</v>
      </c>
      <c r="BN32" s="1"/>
      <c r="BO32" s="1"/>
      <c r="BP32" s="1"/>
      <c r="BQ32" s="1"/>
      <c r="BR32" s="3" t="s">
        <v>77</v>
      </c>
    </row>
    <row r="33" spans="1:70" ht="15" customHeight="1">
      <c r="A33" s="7"/>
      <c r="B33" s="13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135"/>
      <c r="AA33" s="7"/>
      <c r="AB33" s="7"/>
      <c r="AC33" s="7" t="s">
        <v>151</v>
      </c>
      <c r="AD33" s="7"/>
      <c r="AE33" s="7"/>
      <c r="AF33" s="7" t="s">
        <v>152</v>
      </c>
      <c r="AG33" s="7"/>
      <c r="AH33" s="1">
        <v>8.6</v>
      </c>
      <c r="BJ33" s="1"/>
      <c r="BK33" s="1"/>
      <c r="BL33" s="1"/>
      <c r="BM33" s="3" t="s">
        <v>82</v>
      </c>
      <c r="BN33" s="1"/>
      <c r="BO33" s="1"/>
      <c r="BP33" s="1"/>
      <c r="BQ33" s="1"/>
      <c r="BR33" s="3" t="s">
        <v>78</v>
      </c>
    </row>
    <row r="34" spans="1:70" ht="12" customHeight="1">
      <c r="A34" s="7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8"/>
      <c r="AA34" s="7"/>
      <c r="AB34" s="7"/>
      <c r="AC34" s="7" t="s">
        <v>153</v>
      </c>
      <c r="AD34" s="7"/>
      <c r="AE34" s="7"/>
      <c r="AF34" s="7"/>
      <c r="AG34" s="7"/>
      <c r="AH34" s="6">
        <v>8.5</v>
      </c>
      <c r="BJ34" s="1"/>
      <c r="BK34" s="1"/>
      <c r="BL34" s="1"/>
      <c r="BM34" s="3" t="s">
        <v>83</v>
      </c>
      <c r="BN34" s="1"/>
      <c r="BO34" s="1"/>
      <c r="BP34" s="1"/>
      <c r="BQ34" s="1"/>
      <c r="BR34" s="3" t="s">
        <v>79</v>
      </c>
    </row>
    <row r="35" spans="1:70" ht="40.5" customHeight="1">
      <c r="A35" s="7"/>
      <c r="B35" s="27"/>
      <c r="C35" s="27"/>
      <c r="D35" s="27"/>
      <c r="E35" s="27"/>
      <c r="F35" s="27"/>
      <c r="G35" s="27"/>
      <c r="H35" s="39" t="s">
        <v>144</v>
      </c>
      <c r="I35" s="27"/>
      <c r="J35" s="40" t="s">
        <v>73</v>
      </c>
      <c r="K35" s="27"/>
      <c r="L35" s="41" t="s">
        <v>154</v>
      </c>
      <c r="M35" s="27"/>
      <c r="N35" s="42" t="s">
        <v>155</v>
      </c>
      <c r="O35" s="27"/>
      <c r="P35" s="43" t="s">
        <v>156</v>
      </c>
      <c r="Q35" s="27"/>
      <c r="R35" s="44" t="s">
        <v>157</v>
      </c>
      <c r="S35" s="27"/>
      <c r="T35" s="44">
        <v>8.5</v>
      </c>
      <c r="U35" s="27"/>
      <c r="V35" s="45" t="s">
        <v>158</v>
      </c>
      <c r="W35" s="27"/>
      <c r="X35" s="45" t="s">
        <v>159</v>
      </c>
      <c r="Y35" s="27"/>
      <c r="Z35" s="45" t="s">
        <v>16</v>
      </c>
      <c r="AA35" s="7"/>
      <c r="AB35" s="7"/>
      <c r="AC35" s="7" t="s">
        <v>160</v>
      </c>
      <c r="AD35" s="7"/>
      <c r="AE35" s="7"/>
      <c r="AF35" s="7"/>
      <c r="AG35" s="7"/>
      <c r="AH35" s="1">
        <v>8.4</v>
      </c>
      <c r="BJ35" s="1"/>
      <c r="BK35" s="1"/>
      <c r="BL35" s="1"/>
      <c r="BM35" s="3" t="s">
        <v>84</v>
      </c>
      <c r="BN35" s="1"/>
      <c r="BO35" s="1"/>
      <c r="BP35" s="1"/>
      <c r="BQ35" s="1"/>
      <c r="BR35" s="3" t="s">
        <v>80</v>
      </c>
    </row>
    <row r="36" spans="1:70" ht="15" customHeight="1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7"/>
      <c r="AB36" s="7"/>
      <c r="AC36" s="7" t="s">
        <v>161</v>
      </c>
      <c r="AD36" s="7"/>
      <c r="AE36" s="7"/>
      <c r="AF36" s="7"/>
      <c r="AG36" s="7"/>
      <c r="AH36" s="1">
        <v>8.3000000000000007</v>
      </c>
      <c r="BJ36" s="1"/>
      <c r="BK36" s="1"/>
      <c r="BL36" s="1"/>
      <c r="BM36" s="3" t="s">
        <v>85</v>
      </c>
      <c r="BN36" s="1"/>
      <c r="BO36" s="1"/>
      <c r="BP36" s="1"/>
      <c r="BQ36" s="1"/>
      <c r="BR36" s="3" t="s">
        <v>81</v>
      </c>
    </row>
    <row r="37" spans="1:70" ht="49.5" customHeight="1">
      <c r="A37" s="7"/>
      <c r="B37" s="139" t="s">
        <v>162</v>
      </c>
      <c r="C37" s="105"/>
      <c r="D37" s="105"/>
      <c r="E37" s="105"/>
      <c r="F37" s="126"/>
      <c r="G37" s="27"/>
      <c r="H37" s="46"/>
      <c r="I37" s="27"/>
      <c r="J37" s="47"/>
      <c r="K37" s="27"/>
      <c r="L37" s="47"/>
      <c r="M37" s="27"/>
      <c r="N37" s="47"/>
      <c r="O37" s="27"/>
      <c r="P37" s="47"/>
      <c r="Q37" s="27"/>
      <c r="R37" s="47"/>
      <c r="S37" s="27"/>
      <c r="T37" s="47"/>
      <c r="U37" s="27"/>
      <c r="V37" s="47"/>
      <c r="W37" s="27"/>
      <c r="X37" s="47"/>
      <c r="Y37" s="27"/>
      <c r="Z37" s="47"/>
      <c r="AA37" s="7"/>
      <c r="AB37" s="7"/>
      <c r="AC37" s="7"/>
      <c r="AD37" s="7"/>
      <c r="AE37" s="7"/>
      <c r="AF37" s="7"/>
      <c r="AG37" s="7"/>
      <c r="AH37" s="1">
        <v>8.1999999999999993</v>
      </c>
      <c r="BJ37" s="1"/>
      <c r="BK37" s="1"/>
      <c r="BL37" s="1"/>
      <c r="BM37" s="3" t="s">
        <v>86</v>
      </c>
      <c r="BN37" s="1"/>
      <c r="BO37" s="1"/>
      <c r="BP37" s="1"/>
      <c r="BQ37" s="1"/>
      <c r="BR37" s="3" t="s">
        <v>83</v>
      </c>
    </row>
    <row r="38" spans="1:70" ht="12" customHeight="1">
      <c r="A38" s="7"/>
      <c r="B38" s="48"/>
      <c r="C38" s="49"/>
      <c r="D38" s="49"/>
      <c r="E38" s="49"/>
      <c r="F38" s="49"/>
      <c r="G38" s="27"/>
      <c r="H38" s="5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7"/>
      <c r="AB38" s="7"/>
      <c r="AC38" s="7"/>
      <c r="AD38" s="7" t="s">
        <v>163</v>
      </c>
      <c r="AE38" s="7"/>
      <c r="AF38" s="7"/>
      <c r="AG38" s="7"/>
      <c r="AH38" s="1">
        <v>8.1</v>
      </c>
      <c r="BJ38" s="1"/>
      <c r="BK38" s="1"/>
      <c r="BL38" s="1"/>
      <c r="BM38" s="3" t="s">
        <v>87</v>
      </c>
      <c r="BN38" s="1"/>
      <c r="BO38" s="1"/>
      <c r="BP38" s="1"/>
      <c r="BQ38" s="1"/>
      <c r="BR38" s="3" t="s">
        <v>84</v>
      </c>
    </row>
    <row r="39" spans="1:70" ht="49.5" customHeight="1">
      <c r="A39" s="7"/>
      <c r="B39" s="139" t="s">
        <v>164</v>
      </c>
      <c r="C39" s="105"/>
      <c r="D39" s="105"/>
      <c r="E39" s="105"/>
      <c r="F39" s="126"/>
      <c r="G39" s="27"/>
      <c r="H39" s="46"/>
      <c r="I39" s="27"/>
      <c r="J39" s="47"/>
      <c r="K39" s="27"/>
      <c r="L39" s="47"/>
      <c r="M39" s="27"/>
      <c r="N39" s="47"/>
      <c r="O39" s="27"/>
      <c r="P39" s="47"/>
      <c r="Q39" s="27"/>
      <c r="R39" s="47"/>
      <c r="S39" s="27"/>
      <c r="T39" s="47"/>
      <c r="U39" s="27"/>
      <c r="V39" s="47"/>
      <c r="W39" s="27"/>
      <c r="X39" s="47"/>
      <c r="Y39" s="27"/>
      <c r="Z39" s="47"/>
      <c r="AA39" s="7"/>
      <c r="AB39" s="7"/>
      <c r="AC39" s="7"/>
      <c r="AD39" s="7" t="s">
        <v>165</v>
      </c>
      <c r="AE39" s="7"/>
      <c r="AF39" s="7"/>
      <c r="AG39" s="7"/>
      <c r="AH39" s="6">
        <v>8</v>
      </c>
      <c r="BJ39" s="1"/>
      <c r="BK39" s="1"/>
      <c r="BL39" s="1"/>
      <c r="BM39" s="3" t="s">
        <v>88</v>
      </c>
      <c r="BN39" s="1"/>
      <c r="BO39" s="1"/>
      <c r="BP39" s="1"/>
      <c r="BQ39" s="1"/>
      <c r="BR39" s="3" t="s">
        <v>89</v>
      </c>
    </row>
    <row r="40" spans="1:70" ht="12" customHeight="1">
      <c r="A40" s="7"/>
      <c r="B40" s="48"/>
      <c r="C40" s="49"/>
      <c r="D40" s="49"/>
      <c r="E40" s="49"/>
      <c r="F40" s="49"/>
      <c r="G40" s="27"/>
      <c r="H40" s="50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7"/>
      <c r="AB40" s="7"/>
      <c r="AC40" s="7"/>
      <c r="AD40" s="7" t="s">
        <v>166</v>
      </c>
      <c r="AE40" s="7"/>
      <c r="AF40" s="7"/>
      <c r="AG40" s="7"/>
      <c r="AH40" s="1">
        <v>7.9</v>
      </c>
      <c r="BJ40" s="1"/>
      <c r="BK40" s="1"/>
      <c r="BL40" s="1"/>
      <c r="BM40" s="3" t="s">
        <v>90</v>
      </c>
      <c r="BN40" s="1"/>
      <c r="BO40" s="1"/>
      <c r="BP40" s="1"/>
      <c r="BQ40" s="1"/>
      <c r="BR40" s="3" t="s">
        <v>85</v>
      </c>
    </row>
    <row r="41" spans="1:70" ht="49.5" customHeight="1">
      <c r="A41" s="7"/>
      <c r="B41" s="139" t="s">
        <v>167</v>
      </c>
      <c r="C41" s="105"/>
      <c r="D41" s="105"/>
      <c r="E41" s="105"/>
      <c r="F41" s="126"/>
      <c r="G41" s="27"/>
      <c r="H41" s="46"/>
      <c r="I41" s="27"/>
      <c r="J41" s="47"/>
      <c r="K41" s="27"/>
      <c r="L41" s="47"/>
      <c r="M41" s="27"/>
      <c r="N41" s="47"/>
      <c r="O41" s="27"/>
      <c r="P41" s="47"/>
      <c r="Q41" s="27"/>
      <c r="R41" s="47"/>
      <c r="S41" s="27"/>
      <c r="T41" s="47"/>
      <c r="U41" s="27"/>
      <c r="V41" s="47"/>
      <c r="W41" s="27"/>
      <c r="X41" s="47"/>
      <c r="Y41" s="27"/>
      <c r="Z41" s="47"/>
      <c r="AA41" s="7"/>
      <c r="AB41" s="7"/>
      <c r="AC41" s="7"/>
      <c r="AD41" s="7" t="s">
        <v>168</v>
      </c>
      <c r="AE41" s="7"/>
      <c r="AF41" s="7"/>
      <c r="AG41" s="7"/>
      <c r="AH41" s="1">
        <v>7.8</v>
      </c>
      <c r="BJ41" s="1"/>
      <c r="BK41" s="1"/>
      <c r="BL41" s="1"/>
      <c r="BM41" s="3" t="s">
        <v>91</v>
      </c>
      <c r="BN41" s="1"/>
      <c r="BO41" s="1"/>
      <c r="BP41" s="1"/>
      <c r="BQ41" s="1"/>
      <c r="BR41" s="3" t="s">
        <v>86</v>
      </c>
    </row>
    <row r="42" spans="1:70" ht="12" customHeight="1">
      <c r="A42" s="7"/>
      <c r="B42" s="48"/>
      <c r="C42" s="49"/>
      <c r="D42" s="49"/>
      <c r="E42" s="49"/>
      <c r="F42" s="49"/>
      <c r="G42" s="27"/>
      <c r="H42" s="50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7"/>
      <c r="AB42" s="7"/>
      <c r="AC42" s="7"/>
      <c r="AD42" s="7"/>
      <c r="AE42" s="7"/>
      <c r="AF42" s="7"/>
      <c r="AG42" s="7"/>
      <c r="AH42" s="1">
        <v>7.7</v>
      </c>
      <c r="BJ42" s="1"/>
      <c r="BK42" s="1"/>
      <c r="BL42" s="1"/>
      <c r="BM42" s="3" t="s">
        <v>92</v>
      </c>
      <c r="BN42" s="1"/>
      <c r="BO42" s="1"/>
      <c r="BP42" s="1"/>
      <c r="BQ42" s="1"/>
      <c r="BR42" s="3" t="s">
        <v>87</v>
      </c>
    </row>
    <row r="43" spans="1:70" ht="49.5" customHeight="1">
      <c r="A43" s="12"/>
      <c r="B43" s="139" t="s">
        <v>169</v>
      </c>
      <c r="C43" s="105"/>
      <c r="D43" s="105"/>
      <c r="E43" s="105"/>
      <c r="F43" s="126"/>
      <c r="G43" s="51"/>
      <c r="H43" s="52"/>
      <c r="I43" s="51"/>
      <c r="J43" s="47"/>
      <c r="K43" s="51"/>
      <c r="L43" s="47"/>
      <c r="M43" s="51"/>
      <c r="N43" s="47"/>
      <c r="O43" s="51"/>
      <c r="P43" s="47"/>
      <c r="Q43" s="51"/>
      <c r="R43" s="47"/>
      <c r="S43" s="51"/>
      <c r="T43" s="47"/>
      <c r="U43" s="51"/>
      <c r="V43" s="47"/>
      <c r="W43" s="51"/>
      <c r="X43" s="47"/>
      <c r="Y43" s="51"/>
      <c r="Z43" s="47"/>
      <c r="AA43" s="12"/>
      <c r="AB43" s="12"/>
      <c r="AC43" s="12"/>
      <c r="AD43" s="12"/>
      <c r="AE43" s="12"/>
      <c r="AF43" s="12"/>
      <c r="AG43" s="12"/>
      <c r="AH43" s="1">
        <v>7.6</v>
      </c>
      <c r="BJ43" s="1"/>
      <c r="BK43" s="1"/>
      <c r="BL43" s="1"/>
      <c r="BM43" s="3" t="s">
        <v>93</v>
      </c>
      <c r="BN43" s="1"/>
      <c r="BO43" s="1"/>
      <c r="BP43" s="1"/>
      <c r="BQ43" s="1"/>
      <c r="BR43" s="3" t="s">
        <v>94</v>
      </c>
    </row>
    <row r="44" spans="1:70" ht="12" customHeight="1">
      <c r="A44" s="12"/>
      <c r="B44" s="48"/>
      <c r="C44" s="49"/>
      <c r="D44" s="49"/>
      <c r="E44" s="49"/>
      <c r="F44" s="49"/>
      <c r="G44" s="51"/>
      <c r="H44" s="53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12"/>
      <c r="AB44" s="12"/>
      <c r="AC44" s="12"/>
      <c r="AD44" s="12"/>
      <c r="AE44" s="12"/>
      <c r="AF44" s="12"/>
      <c r="AG44" s="12"/>
      <c r="AH44" s="1">
        <v>7.5</v>
      </c>
      <c r="BJ44" s="1"/>
      <c r="BK44" s="1"/>
      <c r="BL44" s="1"/>
      <c r="BM44" s="3" t="s">
        <v>95</v>
      </c>
      <c r="BN44" s="1"/>
      <c r="BO44" s="1"/>
      <c r="BP44" s="1"/>
      <c r="BQ44" s="1"/>
      <c r="BR44" s="3" t="s">
        <v>90</v>
      </c>
    </row>
    <row r="45" spans="1:70" ht="49.5" customHeight="1">
      <c r="A45" s="7"/>
      <c r="B45" s="139" t="s">
        <v>170</v>
      </c>
      <c r="C45" s="105"/>
      <c r="D45" s="105"/>
      <c r="E45" s="105"/>
      <c r="F45" s="126"/>
      <c r="G45" s="27"/>
      <c r="H45" s="46"/>
      <c r="I45" s="27"/>
      <c r="J45" s="47"/>
      <c r="K45" s="27"/>
      <c r="L45" s="47"/>
      <c r="M45" s="27"/>
      <c r="N45" s="47"/>
      <c r="O45" s="27"/>
      <c r="P45" s="47"/>
      <c r="Q45" s="27"/>
      <c r="R45" s="47"/>
      <c r="S45" s="27"/>
      <c r="T45" s="47"/>
      <c r="U45" s="27"/>
      <c r="V45" s="47"/>
      <c r="W45" s="27"/>
      <c r="X45" s="47"/>
      <c r="Y45" s="27"/>
      <c r="Z45" s="47"/>
      <c r="AA45" s="7"/>
      <c r="AB45" s="7"/>
      <c r="AC45" s="7"/>
      <c r="AD45" s="7"/>
      <c r="AE45" s="7"/>
      <c r="AF45" s="7"/>
      <c r="AG45" s="7"/>
      <c r="AH45" s="1">
        <v>7.4</v>
      </c>
      <c r="BJ45" s="1"/>
      <c r="BK45" s="1"/>
      <c r="BL45" s="1"/>
      <c r="BM45" s="3" t="s">
        <v>96</v>
      </c>
      <c r="BN45" s="1"/>
      <c r="BO45" s="1"/>
      <c r="BP45" s="1"/>
      <c r="BQ45" s="1"/>
      <c r="BR45" s="3" t="s">
        <v>91</v>
      </c>
    </row>
    <row r="46" spans="1:70" ht="12" customHeight="1">
      <c r="A46" s="7"/>
      <c r="B46" s="48"/>
      <c r="C46" s="49"/>
      <c r="D46" s="49"/>
      <c r="E46" s="49"/>
      <c r="F46" s="49"/>
      <c r="G46" s="27"/>
      <c r="H46" s="50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7"/>
      <c r="AB46" s="7"/>
      <c r="AC46" s="7"/>
      <c r="AD46" s="7"/>
      <c r="AE46" s="7"/>
      <c r="AF46" s="7"/>
      <c r="AG46" s="7"/>
      <c r="AH46" s="1">
        <v>7.3</v>
      </c>
      <c r="BJ46" s="1"/>
      <c r="BK46" s="1"/>
      <c r="BL46" s="1"/>
      <c r="BM46" s="3" t="s">
        <v>97</v>
      </c>
      <c r="BN46" s="1"/>
      <c r="BO46" s="1"/>
      <c r="BP46" s="1"/>
      <c r="BQ46" s="1"/>
      <c r="BR46" s="3" t="s">
        <v>92</v>
      </c>
    </row>
    <row r="47" spans="1:70" ht="49.5" customHeight="1">
      <c r="A47" s="7"/>
      <c r="B47" s="139" t="s">
        <v>171</v>
      </c>
      <c r="C47" s="105"/>
      <c r="D47" s="105"/>
      <c r="E47" s="105"/>
      <c r="F47" s="126"/>
      <c r="G47" s="27"/>
      <c r="H47" s="46"/>
      <c r="I47" s="27"/>
      <c r="J47" s="47"/>
      <c r="K47" s="27"/>
      <c r="L47" s="47"/>
      <c r="M47" s="27"/>
      <c r="N47" s="47"/>
      <c r="O47" s="27"/>
      <c r="P47" s="47"/>
      <c r="Q47" s="27"/>
      <c r="R47" s="47"/>
      <c r="S47" s="27"/>
      <c r="T47" s="47"/>
      <c r="U47" s="27"/>
      <c r="V47" s="47"/>
      <c r="W47" s="27"/>
      <c r="X47" s="47"/>
      <c r="Y47" s="27"/>
      <c r="Z47" s="47"/>
      <c r="AA47" s="7"/>
      <c r="AB47" s="7"/>
      <c r="AC47" s="7"/>
      <c r="AD47" s="7"/>
      <c r="AE47" s="7"/>
      <c r="AF47" s="7"/>
      <c r="AG47" s="7"/>
      <c r="AH47" s="1">
        <v>7.2</v>
      </c>
      <c r="BJ47" s="1"/>
      <c r="BK47" s="1"/>
      <c r="BL47" s="1"/>
      <c r="BM47" s="3" t="s">
        <v>98</v>
      </c>
      <c r="BN47" s="1"/>
      <c r="BO47" s="1"/>
      <c r="BP47" s="1"/>
      <c r="BQ47" s="1"/>
      <c r="BR47" s="3" t="s">
        <v>99</v>
      </c>
    </row>
    <row r="48" spans="1:70" ht="18">
      <c r="A48" s="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7"/>
      <c r="AB48" s="7"/>
      <c r="AC48" s="7"/>
      <c r="AD48" s="7"/>
      <c r="AE48" s="7"/>
      <c r="AF48" s="7"/>
      <c r="AG48" s="7"/>
      <c r="AH48" s="1">
        <v>7.1</v>
      </c>
      <c r="BJ48" s="1"/>
      <c r="BK48" s="1"/>
      <c r="BL48" s="1"/>
      <c r="BM48" s="3" t="s">
        <v>100</v>
      </c>
      <c r="BN48" s="1"/>
      <c r="BO48" s="1"/>
      <c r="BP48" s="1"/>
      <c r="BQ48" s="1"/>
      <c r="BR48" s="3" t="s">
        <v>93</v>
      </c>
    </row>
    <row r="49" spans="1:70" ht="18">
      <c r="A49" s="7"/>
      <c r="B49" s="142" t="s">
        <v>172</v>
      </c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3"/>
      <c r="AA49" s="7"/>
      <c r="AB49" s="7"/>
      <c r="AC49" s="7"/>
      <c r="AD49" s="7"/>
      <c r="AE49" s="7"/>
      <c r="AF49" s="7"/>
      <c r="AG49" s="7"/>
      <c r="AH49" s="13">
        <v>7</v>
      </c>
      <c r="BJ49" s="1"/>
      <c r="BK49" s="1"/>
      <c r="BL49" s="1"/>
      <c r="BM49" s="3" t="s">
        <v>101</v>
      </c>
      <c r="BN49" s="1"/>
      <c r="BO49" s="1"/>
      <c r="BP49" s="1"/>
      <c r="BQ49" s="1"/>
      <c r="BR49" s="3" t="s">
        <v>96</v>
      </c>
    </row>
    <row r="50" spans="1:70" ht="15" customHeight="1">
      <c r="A50" s="7"/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8"/>
      <c r="AA50" s="7"/>
      <c r="AB50" s="7"/>
      <c r="AC50" s="7"/>
      <c r="AD50" s="7"/>
      <c r="AE50" s="7"/>
      <c r="AF50" s="7"/>
      <c r="AG50" s="7"/>
      <c r="AH50" s="7" t="s">
        <v>173</v>
      </c>
      <c r="BJ50" s="1"/>
      <c r="BK50" s="1"/>
      <c r="BL50" s="1"/>
      <c r="BM50" s="3" t="s">
        <v>102</v>
      </c>
      <c r="BN50" s="1"/>
      <c r="BO50" s="1"/>
      <c r="BP50" s="1"/>
      <c r="BQ50" s="1"/>
      <c r="BR50" s="3" t="s">
        <v>97</v>
      </c>
    </row>
    <row r="51" spans="1:70" ht="18">
      <c r="A51" s="7"/>
      <c r="B51" s="143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3"/>
      <c r="AA51" s="7"/>
      <c r="AB51" s="7"/>
      <c r="AC51" s="7"/>
      <c r="AD51" s="7"/>
      <c r="AE51" s="7"/>
      <c r="AF51" s="7"/>
      <c r="AG51" s="7"/>
      <c r="BJ51" s="1"/>
      <c r="BK51" s="1"/>
      <c r="BL51" s="1"/>
      <c r="BM51" s="3" t="s">
        <v>103</v>
      </c>
      <c r="BN51" s="1"/>
      <c r="BO51" s="1"/>
      <c r="BP51" s="1"/>
      <c r="BQ51" s="1"/>
      <c r="BR51" s="3" t="s">
        <v>98</v>
      </c>
    </row>
    <row r="52" spans="1:70" ht="18">
      <c r="A52" s="7"/>
      <c r="B52" s="134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135"/>
      <c r="AA52" s="7"/>
      <c r="AB52" s="7"/>
      <c r="AC52" s="7"/>
      <c r="AD52" s="7"/>
      <c r="AE52" s="7"/>
      <c r="AF52" s="7"/>
      <c r="AG52" s="7"/>
      <c r="BJ52" s="1"/>
      <c r="BK52" s="1"/>
      <c r="BL52" s="1"/>
      <c r="BM52" s="1"/>
      <c r="BN52" s="1"/>
      <c r="BO52" s="1"/>
      <c r="BP52" s="1"/>
      <c r="BQ52" s="1"/>
      <c r="BR52" s="3" t="s">
        <v>100</v>
      </c>
    </row>
    <row r="53" spans="1:70" ht="18">
      <c r="A53" s="7"/>
      <c r="B53" s="134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135"/>
      <c r="AA53" s="7"/>
      <c r="AB53" s="7"/>
      <c r="AC53" s="7"/>
      <c r="AD53" s="7"/>
      <c r="AE53" s="7"/>
      <c r="AF53" s="7"/>
      <c r="AG53" s="7"/>
      <c r="BJ53" s="1"/>
      <c r="BK53" s="1"/>
      <c r="BL53" s="1"/>
      <c r="BM53" s="1"/>
      <c r="BN53" s="1"/>
      <c r="BO53" s="1"/>
      <c r="BP53" s="1"/>
      <c r="BQ53" s="1"/>
      <c r="BR53" s="3" t="s">
        <v>104</v>
      </c>
    </row>
    <row r="54" spans="1:70" ht="18">
      <c r="A54" s="7"/>
      <c r="B54" s="134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135"/>
      <c r="AA54" s="7"/>
      <c r="AB54" s="7"/>
      <c r="AC54" s="7"/>
      <c r="AD54" s="7"/>
      <c r="AE54" s="7"/>
      <c r="AF54" s="7"/>
      <c r="AG54" s="7"/>
      <c r="BJ54" s="1"/>
      <c r="BK54" s="1"/>
      <c r="BL54" s="1"/>
      <c r="BM54" s="1"/>
      <c r="BN54" s="1"/>
      <c r="BO54" s="1"/>
      <c r="BP54" s="1"/>
      <c r="BQ54" s="1"/>
      <c r="BR54" s="3" t="s">
        <v>102</v>
      </c>
    </row>
    <row r="55" spans="1:70" ht="18">
      <c r="A55" s="7"/>
      <c r="B55" s="134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135"/>
      <c r="AA55" s="7"/>
      <c r="AB55" s="7"/>
      <c r="AC55" s="7"/>
      <c r="AD55" s="7"/>
      <c r="AE55" s="7"/>
      <c r="AF55" s="7"/>
      <c r="AG55" s="7"/>
      <c r="BJ55" s="1"/>
      <c r="BK55" s="1"/>
      <c r="BL55" s="1"/>
      <c r="BM55" s="1"/>
      <c r="BN55" s="1"/>
      <c r="BO55" s="1"/>
      <c r="BP55" s="1"/>
      <c r="BQ55" s="1"/>
      <c r="BR55" s="3" t="s">
        <v>101</v>
      </c>
    </row>
    <row r="56" spans="1:70" ht="18">
      <c r="A56" s="7"/>
      <c r="B56" s="134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135"/>
      <c r="AA56" s="7"/>
      <c r="AB56" s="7"/>
      <c r="AC56" s="7"/>
      <c r="AD56" s="7"/>
      <c r="AE56" s="7"/>
      <c r="AF56" s="7"/>
      <c r="AG56" s="7"/>
      <c r="BJ56" s="1"/>
      <c r="BK56" s="1"/>
      <c r="BL56" s="1"/>
      <c r="BM56" s="1"/>
      <c r="BN56" s="1"/>
      <c r="BO56" s="1"/>
      <c r="BP56" s="1"/>
      <c r="BQ56" s="1"/>
      <c r="BR56" s="3" t="s">
        <v>103</v>
      </c>
    </row>
    <row r="57" spans="1:70" ht="15.6">
      <c r="A57" s="7"/>
      <c r="B57" s="134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135"/>
      <c r="AA57" s="7"/>
      <c r="AB57" s="7"/>
      <c r="AC57" s="7"/>
      <c r="AD57" s="7"/>
      <c r="AE57" s="7"/>
      <c r="AF57" s="7"/>
      <c r="AG57" s="7"/>
    </row>
    <row r="58" spans="1:70" ht="15.6">
      <c r="A58" s="7"/>
      <c r="B58" s="142" t="s">
        <v>174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3"/>
      <c r="AA58" s="7"/>
      <c r="AB58" s="7"/>
      <c r="AC58" s="7"/>
      <c r="AD58" s="7"/>
      <c r="AE58" s="7"/>
      <c r="AF58" s="7"/>
      <c r="AG58" s="7"/>
    </row>
    <row r="59" spans="1:70" ht="15.6">
      <c r="A59" s="7"/>
      <c r="B59" s="136"/>
      <c r="C59" s="137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8"/>
      <c r="AA59" s="7"/>
      <c r="AB59" s="7"/>
      <c r="AC59" s="7"/>
      <c r="AD59" s="7"/>
      <c r="AE59" s="7"/>
      <c r="AF59" s="7"/>
      <c r="AG59" s="7"/>
    </row>
    <row r="60" spans="1:70" ht="15.6">
      <c r="A60" s="7"/>
      <c r="B60" s="143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3"/>
      <c r="AA60" s="7"/>
      <c r="AB60" s="7"/>
      <c r="AC60" s="7"/>
      <c r="AD60" s="7"/>
      <c r="AE60" s="7"/>
      <c r="AF60" s="7"/>
      <c r="AG60" s="7"/>
    </row>
    <row r="61" spans="1:70" ht="15.6">
      <c r="A61" s="7"/>
      <c r="B61" s="134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135"/>
      <c r="AA61" s="7"/>
      <c r="AB61" s="7"/>
      <c r="AC61" s="7"/>
      <c r="AD61" s="7"/>
      <c r="AE61" s="7"/>
      <c r="AF61" s="7"/>
      <c r="AG61" s="7"/>
    </row>
    <row r="62" spans="1:70" ht="15.6">
      <c r="A62" s="7"/>
      <c r="B62" s="134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135"/>
      <c r="AA62" s="7"/>
      <c r="AB62" s="7"/>
      <c r="AC62" s="7"/>
      <c r="AD62" s="7"/>
      <c r="AE62" s="7"/>
      <c r="AF62" s="7"/>
      <c r="AG62" s="7"/>
    </row>
    <row r="63" spans="1:70" ht="15.6">
      <c r="A63" s="7"/>
      <c r="B63" s="134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135"/>
      <c r="AA63" s="7"/>
      <c r="AB63" s="7"/>
      <c r="AC63" s="7"/>
      <c r="AD63" s="7"/>
      <c r="AE63" s="7"/>
      <c r="AF63" s="7"/>
      <c r="AG63" s="7"/>
    </row>
    <row r="64" spans="1:70" ht="15.6">
      <c r="A64" s="7"/>
      <c r="B64" s="134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135"/>
      <c r="AA64" s="7"/>
      <c r="AB64" s="7"/>
      <c r="AC64" s="7"/>
      <c r="AD64" s="7"/>
      <c r="AE64" s="7"/>
      <c r="AF64" s="7"/>
      <c r="AG64" s="7"/>
    </row>
    <row r="65" spans="1:64" ht="15.6">
      <c r="A65" s="7"/>
      <c r="B65" s="134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135"/>
      <c r="AA65" s="7"/>
      <c r="AB65" s="7"/>
      <c r="AC65" s="7"/>
      <c r="AD65" s="7"/>
      <c r="AE65" s="7"/>
      <c r="AF65" s="7"/>
      <c r="AG65" s="7"/>
    </row>
    <row r="66" spans="1:64" ht="15.6">
      <c r="A66" s="7"/>
      <c r="B66" s="136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8"/>
      <c r="AA66" s="7"/>
      <c r="AB66" s="7"/>
      <c r="AC66" s="7"/>
      <c r="AD66" s="7"/>
      <c r="AE66" s="7"/>
      <c r="AF66" s="7"/>
      <c r="AG66" s="7"/>
    </row>
    <row r="67" spans="1:64" ht="15.6">
      <c r="A67" s="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7"/>
      <c r="AB67" s="7"/>
      <c r="AC67" s="7"/>
      <c r="AD67" s="7"/>
      <c r="AE67" s="7"/>
      <c r="AF67" s="7"/>
      <c r="AG67" s="7"/>
    </row>
    <row r="68" spans="1:64" ht="20.399999999999999">
      <c r="A68" s="7"/>
      <c r="B68" s="144" t="s">
        <v>175</v>
      </c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6"/>
      <c r="AA68" s="7"/>
      <c r="AB68" s="7"/>
      <c r="AC68" s="7"/>
      <c r="AD68" s="7"/>
      <c r="AE68" s="7"/>
      <c r="AF68" s="7"/>
      <c r="AG68" s="7"/>
    </row>
    <row r="69" spans="1:64" ht="17.399999999999999">
      <c r="A69" s="7"/>
      <c r="B69" s="158" t="s">
        <v>176</v>
      </c>
      <c r="C69" s="105"/>
      <c r="D69" s="105"/>
      <c r="E69" s="105"/>
      <c r="F69" s="105"/>
      <c r="G69" s="157"/>
      <c r="H69" s="54">
        <v>0</v>
      </c>
      <c r="I69" s="55"/>
      <c r="J69" s="156" t="s">
        <v>177</v>
      </c>
      <c r="K69" s="105"/>
      <c r="L69" s="105"/>
      <c r="M69" s="105"/>
      <c r="N69" s="105"/>
      <c r="O69" s="157"/>
      <c r="P69" s="54">
        <v>0</v>
      </c>
      <c r="Q69" s="55"/>
      <c r="R69" s="55"/>
      <c r="S69" s="55"/>
      <c r="T69" s="156" t="s">
        <v>178</v>
      </c>
      <c r="U69" s="105"/>
      <c r="V69" s="105"/>
      <c r="W69" s="105"/>
      <c r="X69" s="105"/>
      <c r="Y69" s="157"/>
      <c r="Z69" s="56">
        <v>0</v>
      </c>
      <c r="AA69" s="7"/>
      <c r="AB69" s="7"/>
      <c r="AC69" s="7"/>
      <c r="AD69" s="7"/>
      <c r="AE69" s="7"/>
      <c r="AF69" s="7"/>
      <c r="AG69" s="7"/>
    </row>
    <row r="70" spans="1:64" ht="20.399999999999999">
      <c r="A70" s="7"/>
      <c r="B70" s="159" t="s">
        <v>263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1"/>
      <c r="AA70" s="7"/>
      <c r="AB70" s="7"/>
      <c r="AC70" s="7"/>
      <c r="AD70" s="7"/>
      <c r="AE70" s="7"/>
      <c r="AF70" s="7"/>
      <c r="AG70" s="7"/>
    </row>
    <row r="71" spans="1:64" ht="17.399999999999999">
      <c r="A71" s="7"/>
      <c r="B71" s="158" t="s">
        <v>179</v>
      </c>
      <c r="C71" s="105"/>
      <c r="D71" s="105"/>
      <c r="E71" s="105"/>
      <c r="F71" s="105"/>
      <c r="G71" s="157"/>
      <c r="H71" s="54">
        <v>0</v>
      </c>
      <c r="I71" s="55"/>
      <c r="J71" s="156" t="s">
        <v>177</v>
      </c>
      <c r="K71" s="105"/>
      <c r="L71" s="105"/>
      <c r="M71" s="105"/>
      <c r="N71" s="105"/>
      <c r="O71" s="157"/>
      <c r="P71" s="54">
        <v>0</v>
      </c>
      <c r="Q71" s="55"/>
      <c r="R71" s="55"/>
      <c r="S71" s="55"/>
      <c r="T71" s="156" t="s">
        <v>178</v>
      </c>
      <c r="U71" s="105"/>
      <c r="V71" s="105"/>
      <c r="W71" s="105"/>
      <c r="X71" s="105"/>
      <c r="Y71" s="157"/>
      <c r="Z71" s="56">
        <v>0</v>
      </c>
      <c r="AA71" s="7"/>
      <c r="AB71" s="7"/>
      <c r="AC71" s="7"/>
      <c r="AD71" s="7"/>
      <c r="AE71" s="7"/>
      <c r="AF71" s="7"/>
      <c r="AG71" s="7"/>
    </row>
    <row r="72" spans="1:64" ht="20.399999999999999">
      <c r="A72" s="7"/>
      <c r="B72" s="162" t="s">
        <v>264</v>
      </c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60"/>
      <c r="Z72" s="161"/>
      <c r="AA72" s="7"/>
      <c r="AB72" s="7"/>
      <c r="AC72" s="7"/>
      <c r="AD72" s="7"/>
      <c r="AE72" s="7"/>
      <c r="AF72" s="7"/>
      <c r="AG72" s="7"/>
    </row>
    <row r="73" spans="1:64" ht="17.399999999999999">
      <c r="A73" s="7"/>
      <c r="B73" s="158" t="s">
        <v>179</v>
      </c>
      <c r="C73" s="105"/>
      <c r="D73" s="105"/>
      <c r="E73" s="105"/>
      <c r="F73" s="105"/>
      <c r="G73" s="157"/>
      <c r="H73" s="54">
        <v>0</v>
      </c>
      <c r="I73" s="55"/>
      <c r="J73" s="156" t="s">
        <v>177</v>
      </c>
      <c r="K73" s="105"/>
      <c r="L73" s="105"/>
      <c r="M73" s="105"/>
      <c r="N73" s="105"/>
      <c r="O73" s="157"/>
      <c r="P73" s="54">
        <v>0</v>
      </c>
      <c r="Q73" s="55"/>
      <c r="R73" s="55"/>
      <c r="S73" s="55"/>
      <c r="T73" s="156" t="s">
        <v>178</v>
      </c>
      <c r="U73" s="105"/>
      <c r="V73" s="105"/>
      <c r="W73" s="105"/>
      <c r="X73" s="105"/>
      <c r="Y73" s="157"/>
      <c r="Z73" s="56">
        <v>0</v>
      </c>
      <c r="AA73" s="7"/>
      <c r="AB73" s="7"/>
      <c r="AC73" s="7"/>
      <c r="AD73" s="7"/>
      <c r="AE73" s="7"/>
      <c r="AF73" s="7"/>
      <c r="AG73" s="7"/>
    </row>
    <row r="74" spans="1:64" ht="15.6">
      <c r="A74" s="7"/>
      <c r="B74" s="147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26"/>
      <c r="AA74" s="7"/>
      <c r="AB74" s="7"/>
      <c r="AC74" s="7"/>
      <c r="AD74" s="7"/>
      <c r="AE74" s="7"/>
      <c r="AF74" s="7"/>
      <c r="AG74" s="7"/>
    </row>
    <row r="75" spans="1:64" ht="15.6">
      <c r="A75" s="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7"/>
      <c r="AB75" s="7"/>
      <c r="AC75" s="7"/>
      <c r="AD75" s="7"/>
      <c r="AE75" s="7"/>
      <c r="AF75" s="7"/>
      <c r="AG75" s="7"/>
    </row>
    <row r="76" spans="1:64" ht="18" customHeight="1">
      <c r="A76" s="7"/>
      <c r="B76" s="148" t="s">
        <v>265</v>
      </c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3"/>
      <c r="AA76" s="7"/>
      <c r="AB76" s="7"/>
      <c r="AC76" s="7"/>
      <c r="AD76" s="7"/>
      <c r="AE76" s="7"/>
      <c r="AF76" s="7"/>
      <c r="AG76" s="7"/>
    </row>
    <row r="77" spans="1:64" ht="18" customHeight="1">
      <c r="A77" s="7"/>
      <c r="B77" s="149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150"/>
      <c r="AA77" s="7"/>
      <c r="AB77" s="7"/>
      <c r="AC77" s="7"/>
      <c r="AD77" s="7"/>
      <c r="AE77" s="7"/>
      <c r="AF77" s="7"/>
      <c r="AG77" s="7"/>
    </row>
    <row r="78" spans="1:64" ht="21" customHeight="1">
      <c r="A78" s="7"/>
      <c r="B78" s="151" t="s">
        <v>180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152"/>
      <c r="AA78" s="7"/>
      <c r="AB78" s="7"/>
      <c r="AC78" s="7"/>
      <c r="AD78" s="7"/>
      <c r="AE78" s="7"/>
      <c r="AF78" s="7"/>
      <c r="AG78" s="7"/>
      <c r="AZ78" s="7" t="s">
        <v>181</v>
      </c>
      <c r="BA78" s="7" t="s">
        <v>182</v>
      </c>
      <c r="BB78" s="7" t="s">
        <v>183</v>
      </c>
      <c r="BC78" s="7" t="s">
        <v>184</v>
      </c>
      <c r="BD78" s="7" t="s">
        <v>185</v>
      </c>
      <c r="BE78" s="7" t="s">
        <v>186</v>
      </c>
    </row>
    <row r="79" spans="1:64" ht="18">
      <c r="A79" s="2"/>
      <c r="B79" s="153" t="s">
        <v>187</v>
      </c>
      <c r="C79" s="90"/>
      <c r="D79" s="79" t="s">
        <v>188</v>
      </c>
      <c r="E79" s="80"/>
      <c r="F79" s="80"/>
      <c r="G79" s="90"/>
      <c r="H79" s="79" t="s">
        <v>189</v>
      </c>
      <c r="I79" s="80"/>
      <c r="J79" s="80"/>
      <c r="K79" s="90"/>
      <c r="L79" s="79" t="s">
        <v>190</v>
      </c>
      <c r="M79" s="80"/>
      <c r="N79" s="80"/>
      <c r="O79" s="90"/>
      <c r="P79" s="79" t="s">
        <v>191</v>
      </c>
      <c r="Q79" s="90"/>
      <c r="R79" s="75" t="s">
        <v>192</v>
      </c>
      <c r="S79" s="163"/>
      <c r="T79" s="163"/>
      <c r="U79" s="163"/>
      <c r="V79" s="163"/>
      <c r="W79" s="163"/>
      <c r="X79" s="164"/>
      <c r="Y79" s="62" t="s">
        <v>271</v>
      </c>
      <c r="Z79" s="63"/>
      <c r="AA79" s="2"/>
      <c r="AB79" s="2"/>
      <c r="AC79" s="2"/>
      <c r="AD79" s="2"/>
      <c r="AE79" s="2"/>
      <c r="AF79" s="2"/>
      <c r="AG79" s="1"/>
      <c r="AI79" s="7">
        <f t="array" ref="AI79:AX87">B80:Q88</f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/>
      <c r="AZ79" s="14">
        <f>IF(AW79=AE27,1,0)</f>
        <v>0</v>
      </c>
      <c r="BA79" s="14">
        <f>IF(AW79=AE28,1,0)</f>
        <v>0</v>
      </c>
      <c r="BB79" s="14" t="str">
        <f>IF(AO79=AD28,"1",IF(AO79=AD29,"1",IF(AS79=AD28,"1",IF(AS79=AD29,"1","0"))))</f>
        <v>0</v>
      </c>
      <c r="BC79" s="14">
        <f t="shared" ref="BC79:BC87" si="0">AZ79*BB79</f>
        <v>0</v>
      </c>
      <c r="BD79" s="14">
        <f t="shared" ref="BD79:BD87" si="1">BA79*BB79</f>
        <v>0</v>
      </c>
      <c r="BF79" s="7"/>
      <c r="BH79" s="15" t="s">
        <v>193</v>
      </c>
      <c r="BI79" s="16">
        <f>IF(BC89&gt;=1,1,0)</f>
        <v>0</v>
      </c>
      <c r="BK79" s="7" t="s">
        <v>194</v>
      </c>
      <c r="BL79" s="7">
        <f>0.1*BD92</f>
        <v>0</v>
      </c>
    </row>
    <row r="80" spans="1:64" ht="18">
      <c r="A80" s="7"/>
      <c r="B80" s="141"/>
      <c r="C80" s="93"/>
      <c r="D80" s="140"/>
      <c r="E80" s="80"/>
      <c r="F80" s="80"/>
      <c r="G80" s="90"/>
      <c r="H80" s="140"/>
      <c r="I80" s="80"/>
      <c r="J80" s="80"/>
      <c r="K80" s="90"/>
      <c r="L80" s="140"/>
      <c r="M80" s="80"/>
      <c r="N80" s="80"/>
      <c r="O80" s="90"/>
      <c r="P80" s="140"/>
      <c r="Q80" s="90"/>
      <c r="R80" s="165"/>
      <c r="S80" s="166"/>
      <c r="T80" s="166"/>
      <c r="U80" s="166"/>
      <c r="V80" s="166"/>
      <c r="W80" s="166"/>
      <c r="X80" s="167"/>
      <c r="Y80" s="154"/>
      <c r="Z80" s="155"/>
      <c r="AA80" s="7"/>
      <c r="AB80" s="7"/>
      <c r="AC80" s="7"/>
      <c r="AD80" s="7"/>
      <c r="AE80" s="7"/>
      <c r="AF80" s="7"/>
      <c r="AG80" s="7"/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/>
      <c r="AZ80" s="14">
        <f>IF(AW80=AE27,1,0)</f>
        <v>0</v>
      </c>
      <c r="BA80" s="14">
        <f>IF(AW80=AE28,1,0)</f>
        <v>0</v>
      </c>
      <c r="BB80" s="14" t="str">
        <f>IF(AO80=AD28,"1",IF(AO80=AD29,"1",IF(AS80=AD28,"1",IF(AS80=AD29,"1","0"))))</f>
        <v>0</v>
      </c>
      <c r="BC80" s="14">
        <f t="shared" si="0"/>
        <v>0</v>
      </c>
      <c r="BD80" s="14">
        <f t="shared" si="1"/>
        <v>0</v>
      </c>
      <c r="BE80" s="7"/>
      <c r="BF80" s="7"/>
      <c r="BH80" s="17" t="s">
        <v>195</v>
      </c>
      <c r="BI80" s="18">
        <f>IF(AND(BC89=0,BD89&gt;=1),1,0)</f>
        <v>0</v>
      </c>
      <c r="BK80" s="7" t="s">
        <v>196</v>
      </c>
      <c r="BL80" s="7">
        <f>(BC89-BI79)*-0.3+(BD89-BI80)*-0.2</f>
        <v>0</v>
      </c>
    </row>
    <row r="81" spans="1:64" ht="18">
      <c r="A81" s="7"/>
      <c r="B81" s="141"/>
      <c r="C81" s="93"/>
      <c r="D81" s="140"/>
      <c r="E81" s="80"/>
      <c r="F81" s="80"/>
      <c r="G81" s="90"/>
      <c r="H81" s="140"/>
      <c r="I81" s="80"/>
      <c r="J81" s="80"/>
      <c r="K81" s="90"/>
      <c r="L81" s="140"/>
      <c r="M81" s="80"/>
      <c r="N81" s="80"/>
      <c r="O81" s="90"/>
      <c r="P81" s="140"/>
      <c r="Q81" s="90"/>
      <c r="R81" s="165"/>
      <c r="S81" s="166"/>
      <c r="T81" s="166"/>
      <c r="U81" s="166"/>
      <c r="V81" s="166"/>
      <c r="W81" s="166"/>
      <c r="X81" s="167"/>
      <c r="Y81" s="154"/>
      <c r="Z81" s="155"/>
      <c r="AA81" s="7"/>
      <c r="AB81" s="7"/>
      <c r="AC81" s="7"/>
      <c r="AD81" s="7"/>
      <c r="AE81" s="7"/>
      <c r="AF81" s="7"/>
      <c r="AG81" s="7"/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/>
      <c r="AZ81" s="14">
        <f>IF(AW81=AE27,1,0)</f>
        <v>0</v>
      </c>
      <c r="BA81" s="14">
        <f>IF(AW81=AE28,1,0)</f>
        <v>0</v>
      </c>
      <c r="BB81" s="14" t="str">
        <f>IF(AO81=AD28,"1",IF(AO81=AD29,"1",IF(AS81=AD28,"1",IF(AS81=AD29,"1","0"))))</f>
        <v>0</v>
      </c>
      <c r="BC81" s="14">
        <f t="shared" si="0"/>
        <v>0</v>
      </c>
      <c r="BD81" s="14">
        <f t="shared" si="1"/>
        <v>0</v>
      </c>
      <c r="BE81" s="7"/>
      <c r="BF81" s="7"/>
      <c r="BH81" s="7"/>
      <c r="BI81" s="7"/>
      <c r="BK81" s="7" t="s">
        <v>197</v>
      </c>
      <c r="BL81" s="7">
        <f>BI93*-0.1</f>
        <v>0</v>
      </c>
    </row>
    <row r="82" spans="1:64" ht="18">
      <c r="A82" s="7"/>
      <c r="B82" s="141"/>
      <c r="C82" s="93"/>
      <c r="D82" s="140"/>
      <c r="E82" s="80"/>
      <c r="F82" s="80"/>
      <c r="G82" s="90"/>
      <c r="H82" s="140"/>
      <c r="I82" s="80"/>
      <c r="J82" s="80"/>
      <c r="K82" s="90"/>
      <c r="L82" s="140"/>
      <c r="M82" s="80"/>
      <c r="N82" s="80"/>
      <c r="O82" s="90"/>
      <c r="P82" s="140"/>
      <c r="Q82" s="90"/>
      <c r="R82" s="165"/>
      <c r="S82" s="166"/>
      <c r="T82" s="166"/>
      <c r="U82" s="166"/>
      <c r="V82" s="166"/>
      <c r="W82" s="166"/>
      <c r="X82" s="167"/>
      <c r="Y82" s="154"/>
      <c r="Z82" s="155"/>
      <c r="AA82" s="7"/>
      <c r="AB82" s="7"/>
      <c r="AC82" s="7"/>
      <c r="AD82" s="7"/>
      <c r="AE82" s="7"/>
      <c r="AF82" s="7"/>
      <c r="AG82" s="7"/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/>
      <c r="AZ82" s="14">
        <f>IF(AW82=AE27,1,0)</f>
        <v>0</v>
      </c>
      <c r="BA82" s="14">
        <f>IF(AW82=AE28,1,0)</f>
        <v>0</v>
      </c>
      <c r="BB82" s="14" t="str">
        <f>IF(AO82=AD28,"1",IF(AO82=AD29,"1",IF(AS82=AD28,"1",IF(AS82=AD29,"1","0"))))</f>
        <v>0</v>
      </c>
      <c r="BC82" s="14">
        <f t="shared" si="0"/>
        <v>0</v>
      </c>
      <c r="BD82" s="14">
        <f t="shared" si="1"/>
        <v>0</v>
      </c>
      <c r="BE82" s="7"/>
      <c r="BF82" s="7"/>
      <c r="BH82" s="15" t="s">
        <v>198</v>
      </c>
      <c r="BI82" s="16">
        <f>IF(OR(I30=AH28,I30=AH29,I30=AH30,I30=AH31,I30=AH32,I30=AH33,I30=AH34,I30=AH35,I30=AH36),1,0)</f>
        <v>0</v>
      </c>
    </row>
    <row r="83" spans="1:64" ht="18">
      <c r="A83" s="7"/>
      <c r="B83" s="141"/>
      <c r="C83" s="93"/>
      <c r="D83" s="140"/>
      <c r="E83" s="80"/>
      <c r="F83" s="80"/>
      <c r="G83" s="90"/>
      <c r="H83" s="140"/>
      <c r="I83" s="80"/>
      <c r="J83" s="80"/>
      <c r="K83" s="90"/>
      <c r="L83" s="140"/>
      <c r="M83" s="80"/>
      <c r="N83" s="80"/>
      <c r="O83" s="90"/>
      <c r="P83" s="140"/>
      <c r="Q83" s="90"/>
      <c r="R83" s="165"/>
      <c r="S83" s="166"/>
      <c r="T83" s="166"/>
      <c r="U83" s="166"/>
      <c r="V83" s="166"/>
      <c r="W83" s="166"/>
      <c r="X83" s="167"/>
      <c r="Y83" s="154"/>
      <c r="Z83" s="155"/>
      <c r="AA83" s="7"/>
      <c r="AB83" s="7"/>
      <c r="AC83" s="7"/>
      <c r="AD83" s="7"/>
      <c r="AE83" s="7"/>
      <c r="AF83" s="7"/>
      <c r="AG83" s="7"/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/>
      <c r="AZ83" s="14">
        <f>IF(AW83=AE27,1,0)</f>
        <v>0</v>
      </c>
      <c r="BA83" s="14">
        <f>IF(AW83=AE28,1,0)</f>
        <v>0</v>
      </c>
      <c r="BB83" s="14" t="str">
        <f>IF(AO83=AD28,"1",IF(AO83=AD29,"1",IF(AS83=AD28,"1",IF(AS83=AD29,"1","0"))))</f>
        <v>0</v>
      </c>
      <c r="BC83" s="14">
        <f t="shared" si="0"/>
        <v>0</v>
      </c>
      <c r="BD83" s="14">
        <f t="shared" si="1"/>
        <v>0</v>
      </c>
      <c r="BE83" s="7"/>
      <c r="BF83" s="7"/>
      <c r="BH83" s="19" t="s">
        <v>199</v>
      </c>
      <c r="BI83" s="20">
        <f>IF(OR(I30=AH37,I30=AH38,I30=AH39),1,0)</f>
        <v>0</v>
      </c>
      <c r="BK83" s="7" t="s">
        <v>200</v>
      </c>
      <c r="BL83" s="7">
        <f>BL79+BL80+BL81</f>
        <v>0</v>
      </c>
    </row>
    <row r="84" spans="1:64" ht="18">
      <c r="A84" s="7"/>
      <c r="B84" s="141"/>
      <c r="C84" s="93"/>
      <c r="D84" s="140"/>
      <c r="E84" s="80"/>
      <c r="F84" s="80"/>
      <c r="G84" s="90"/>
      <c r="H84" s="140"/>
      <c r="I84" s="80"/>
      <c r="J84" s="80"/>
      <c r="K84" s="90"/>
      <c r="L84" s="140"/>
      <c r="M84" s="80"/>
      <c r="N84" s="80"/>
      <c r="O84" s="90"/>
      <c r="P84" s="140"/>
      <c r="Q84" s="90"/>
      <c r="R84" s="165"/>
      <c r="S84" s="166"/>
      <c r="T84" s="166"/>
      <c r="U84" s="166"/>
      <c r="V84" s="166"/>
      <c r="W84" s="166"/>
      <c r="X84" s="167"/>
      <c r="Y84" s="154"/>
      <c r="Z84" s="155"/>
      <c r="AA84" s="7"/>
      <c r="AB84" s="7"/>
      <c r="AC84" s="7"/>
      <c r="AD84" s="7"/>
      <c r="AE84" s="7"/>
      <c r="AF84" s="7"/>
      <c r="AG84" s="7"/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/>
      <c r="AZ84" s="14">
        <f>IF(AW84=AE27,1,0)</f>
        <v>0</v>
      </c>
      <c r="BA84" s="14">
        <f>IF(AW84=AE28,1,0)</f>
        <v>0</v>
      </c>
      <c r="BB84" s="14" t="str">
        <f>IF(AO84=AD28,"1",IF(AO84=AD29,"1",IF(AS84=AD28,"1",IF(AS84=AD29,"1","0"))))</f>
        <v>0</v>
      </c>
      <c r="BC84" s="14">
        <f t="shared" si="0"/>
        <v>0</v>
      </c>
      <c r="BD84" s="14">
        <f t="shared" si="1"/>
        <v>0</v>
      </c>
      <c r="BE84" s="7"/>
      <c r="BF84" s="7"/>
      <c r="BH84" s="17" t="s">
        <v>201</v>
      </c>
      <c r="BI84" s="18">
        <f>IF(OR(I30=AH40,I30=AH41,I30=AH42,I30=AH43,I30=AH44,I30=AH45,I30=AH46,I30=AH47,I30=AH48,I30=AH49,I30=AH50),1,0)</f>
        <v>0</v>
      </c>
    </row>
    <row r="85" spans="1:64" ht="18">
      <c r="A85" s="7"/>
      <c r="B85" s="141"/>
      <c r="C85" s="93"/>
      <c r="D85" s="140"/>
      <c r="E85" s="80"/>
      <c r="F85" s="80"/>
      <c r="G85" s="90"/>
      <c r="H85" s="140"/>
      <c r="I85" s="80"/>
      <c r="J85" s="80"/>
      <c r="K85" s="90"/>
      <c r="L85" s="140"/>
      <c r="M85" s="80"/>
      <c r="N85" s="80"/>
      <c r="O85" s="90"/>
      <c r="P85" s="140"/>
      <c r="Q85" s="90"/>
      <c r="R85" s="165"/>
      <c r="S85" s="166"/>
      <c r="T85" s="166"/>
      <c r="U85" s="166"/>
      <c r="V85" s="166"/>
      <c r="W85" s="166"/>
      <c r="X85" s="167"/>
      <c r="Y85" s="154"/>
      <c r="Z85" s="155"/>
      <c r="AA85" s="7"/>
      <c r="AB85" s="7"/>
      <c r="AC85" s="7"/>
      <c r="AD85" s="7"/>
      <c r="AE85" s="7"/>
      <c r="AF85" s="7"/>
      <c r="AG85" s="7"/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/>
      <c r="AZ85" s="14">
        <f>IF(AW85=AE27,1,0)</f>
        <v>0</v>
      </c>
      <c r="BA85" s="14">
        <f>IF(AW85=AE28,1,0)</f>
        <v>0</v>
      </c>
      <c r="BB85" s="14" t="str">
        <f>IF(AO85=AD28,"1",IF(AO85=AD29,"1",IF(AS85=AD28,"1",IF(AS85=AD29,"1","0"))))</f>
        <v>0</v>
      </c>
      <c r="BC85" s="14">
        <f t="shared" si="0"/>
        <v>0</v>
      </c>
      <c r="BD85" s="14">
        <f t="shared" si="1"/>
        <v>0</v>
      </c>
      <c r="BE85" s="7"/>
      <c r="BF85" s="7"/>
      <c r="BK85" s="7"/>
    </row>
    <row r="86" spans="1:64" ht="18">
      <c r="A86" s="7"/>
      <c r="B86" s="141"/>
      <c r="C86" s="93"/>
      <c r="D86" s="140"/>
      <c r="E86" s="80"/>
      <c r="F86" s="80"/>
      <c r="G86" s="90"/>
      <c r="H86" s="140"/>
      <c r="I86" s="80"/>
      <c r="J86" s="80"/>
      <c r="K86" s="90"/>
      <c r="L86" s="140"/>
      <c r="M86" s="80"/>
      <c r="N86" s="80"/>
      <c r="O86" s="90"/>
      <c r="P86" s="140"/>
      <c r="Q86" s="90"/>
      <c r="R86" s="165"/>
      <c r="S86" s="166"/>
      <c r="T86" s="166"/>
      <c r="U86" s="166"/>
      <c r="V86" s="166"/>
      <c r="W86" s="166"/>
      <c r="X86" s="167"/>
      <c r="Y86" s="154"/>
      <c r="Z86" s="155"/>
      <c r="AA86" s="7"/>
      <c r="AB86" s="7"/>
      <c r="AC86" s="7"/>
      <c r="AD86" s="7"/>
      <c r="AE86" s="7"/>
      <c r="AF86" s="7"/>
      <c r="AG86" s="7"/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/>
      <c r="AZ86" s="14">
        <f>IF(AW86=AE27,1,0)</f>
        <v>0</v>
      </c>
      <c r="BA86" s="14">
        <f>IF(AW86=AE28,1,0)</f>
        <v>0</v>
      </c>
      <c r="BB86" s="14" t="str">
        <f>IF(AO86=AD28,"1",IF(AO86=AD29,"1",IF(AS86=AD28,"1",IF(AS86=AD29,"1","0"))))</f>
        <v>0</v>
      </c>
      <c r="BC86" s="14">
        <f t="shared" si="0"/>
        <v>0</v>
      </c>
      <c r="BD86" s="14">
        <f t="shared" si="1"/>
        <v>0</v>
      </c>
      <c r="BE86" s="7"/>
      <c r="BF86" s="7"/>
      <c r="BH86" s="15" t="s">
        <v>202</v>
      </c>
      <c r="BI86" s="16">
        <f>IF(AND(BI80=1,BI82=1),8,0)</f>
        <v>0</v>
      </c>
      <c r="BL86" s="7">
        <f>BI86+BL83</f>
        <v>0</v>
      </c>
    </row>
    <row r="87" spans="1:64" ht="18">
      <c r="A87" s="7"/>
      <c r="B87" s="141"/>
      <c r="C87" s="93"/>
      <c r="D87" s="140"/>
      <c r="E87" s="80"/>
      <c r="F87" s="80"/>
      <c r="G87" s="90"/>
      <c r="H87" s="140"/>
      <c r="I87" s="80"/>
      <c r="J87" s="80"/>
      <c r="K87" s="90"/>
      <c r="L87" s="140"/>
      <c r="M87" s="80"/>
      <c r="N87" s="80"/>
      <c r="O87" s="90"/>
      <c r="P87" s="140"/>
      <c r="Q87" s="90"/>
      <c r="R87" s="165"/>
      <c r="S87" s="166"/>
      <c r="T87" s="166"/>
      <c r="U87" s="166"/>
      <c r="V87" s="166"/>
      <c r="W87" s="166"/>
      <c r="X87" s="167"/>
      <c r="Y87" s="154"/>
      <c r="Z87" s="155"/>
      <c r="AA87" s="7"/>
      <c r="AB87" s="7"/>
      <c r="AC87" s="7"/>
      <c r="AD87" s="7"/>
      <c r="AE87" s="7"/>
      <c r="AF87" s="7"/>
      <c r="AG87" s="7"/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/>
      <c r="AZ87" s="14">
        <f>IF(AW87=AE27,1,0)</f>
        <v>0</v>
      </c>
      <c r="BA87" s="14">
        <f>IF(AW87=AE28,1,0)</f>
        <v>0</v>
      </c>
      <c r="BB87" s="14" t="str">
        <f>IF(AO87=AD28,"1",IF(AO87=AD29,"1",IF(AS87=AD28,"1",IF(AS87=AD29,"1","0"))))</f>
        <v>0</v>
      </c>
      <c r="BC87" s="14">
        <f t="shared" si="0"/>
        <v>0</v>
      </c>
      <c r="BD87" s="14">
        <f t="shared" si="1"/>
        <v>0</v>
      </c>
      <c r="BE87" s="7"/>
      <c r="BF87" s="7"/>
      <c r="BH87" s="19" t="s">
        <v>203</v>
      </c>
      <c r="BI87" s="20">
        <f>IF(AND(BI79=1,BI82=1),7.9,0)</f>
        <v>0</v>
      </c>
      <c r="BK87" s="7"/>
      <c r="BL87" s="7">
        <f>BI87+BL83</f>
        <v>0</v>
      </c>
    </row>
    <row r="88" spans="1:64" ht="18">
      <c r="A88" s="7"/>
      <c r="B88" s="141"/>
      <c r="C88" s="93"/>
      <c r="D88" s="140"/>
      <c r="E88" s="80"/>
      <c r="F88" s="80"/>
      <c r="G88" s="90"/>
      <c r="H88" s="140"/>
      <c r="I88" s="80"/>
      <c r="J88" s="80"/>
      <c r="K88" s="90"/>
      <c r="L88" s="140"/>
      <c r="M88" s="80"/>
      <c r="N88" s="80"/>
      <c r="O88" s="90"/>
      <c r="P88" s="140"/>
      <c r="Q88" s="90"/>
      <c r="R88" s="165"/>
      <c r="S88" s="166"/>
      <c r="T88" s="166"/>
      <c r="U88" s="166"/>
      <c r="V88" s="166"/>
      <c r="W88" s="166"/>
      <c r="X88" s="167"/>
      <c r="Y88" s="154"/>
      <c r="Z88" s="155"/>
      <c r="AA88" s="7"/>
      <c r="AB88" s="7"/>
      <c r="AC88" s="7"/>
      <c r="AD88" s="7"/>
      <c r="AE88" s="7"/>
      <c r="AF88" s="7"/>
      <c r="AG88" s="7"/>
      <c r="BH88" s="19" t="s">
        <v>204</v>
      </c>
      <c r="BI88" s="20">
        <f>IF(AND(BI83=1,BI80=1),7.9,0)</f>
        <v>0</v>
      </c>
      <c r="BL88" s="7">
        <f>BI88+BL83</f>
        <v>0</v>
      </c>
    </row>
    <row r="89" spans="1:64" ht="23.4" customHeight="1">
      <c r="A89" s="7"/>
      <c r="B89" s="168" t="s">
        <v>286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152"/>
      <c r="AA89" s="7"/>
      <c r="AB89" s="7"/>
      <c r="AC89" s="7"/>
      <c r="AD89" s="7"/>
      <c r="AE89" s="7"/>
      <c r="AF89" s="7"/>
      <c r="AG89" s="7"/>
      <c r="AZ89" s="14">
        <f t="shared" ref="AZ89:BA89" si="2">SUM(AZ79:AZ87)</f>
        <v>0</v>
      </c>
      <c r="BA89" s="14">
        <f t="shared" si="2"/>
        <v>0</v>
      </c>
      <c r="BC89" s="14">
        <f t="shared" ref="BC89:BD89" si="3">SUM(BC79:BC87)</f>
        <v>0</v>
      </c>
      <c r="BD89" s="14">
        <f t="shared" si="3"/>
        <v>0</v>
      </c>
      <c r="BH89" s="19" t="s">
        <v>205</v>
      </c>
      <c r="BI89" s="20">
        <f>IF(AND(BI79=1,BI83=1),7.8,0)</f>
        <v>0</v>
      </c>
      <c r="BL89" s="7">
        <f>BI89+BL83</f>
        <v>0</v>
      </c>
    </row>
    <row r="90" spans="1:64" ht="17.399999999999999">
      <c r="A90" s="8"/>
      <c r="B90" s="153" t="s">
        <v>187</v>
      </c>
      <c r="C90" s="90"/>
      <c r="D90" s="79" t="s">
        <v>188</v>
      </c>
      <c r="E90" s="80"/>
      <c r="F90" s="80"/>
      <c r="G90" s="90"/>
      <c r="H90" s="79" t="s">
        <v>206</v>
      </c>
      <c r="I90" s="80"/>
      <c r="J90" s="80"/>
      <c r="K90" s="90"/>
      <c r="L90" s="79" t="s">
        <v>192</v>
      </c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152"/>
      <c r="AA90" s="8"/>
      <c r="AB90" s="8"/>
      <c r="AC90" s="8"/>
      <c r="AD90" s="8"/>
      <c r="AE90" s="8"/>
      <c r="AF90" s="8"/>
      <c r="AG90" s="8"/>
      <c r="BH90" s="19" t="s">
        <v>207</v>
      </c>
      <c r="BI90" s="20">
        <f>IF(BI84=0,0,I30)</f>
        <v>0</v>
      </c>
      <c r="BL90" s="7">
        <f>BI90+BL83+BI79*-0.3+BI80*-0.2</f>
        <v>0</v>
      </c>
    </row>
    <row r="91" spans="1:64" ht="18">
      <c r="A91" s="7"/>
      <c r="B91" s="141"/>
      <c r="C91" s="93"/>
      <c r="D91" s="140"/>
      <c r="E91" s="80"/>
      <c r="F91" s="80"/>
      <c r="G91" s="90"/>
      <c r="H91" s="140"/>
      <c r="I91" s="80"/>
      <c r="J91" s="80"/>
      <c r="K91" s="90"/>
      <c r="L91" s="14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152"/>
      <c r="AA91" s="7"/>
      <c r="AB91" s="7"/>
      <c r="AC91" s="7"/>
      <c r="AD91" s="7"/>
      <c r="AE91" s="7"/>
      <c r="AF91" s="7"/>
      <c r="AG91" s="7"/>
      <c r="BH91" s="17" t="s">
        <v>208</v>
      </c>
      <c r="BI91" s="18">
        <f>IF(AND(BI79=0,BI80=0),BD94,0)</f>
        <v>0</v>
      </c>
      <c r="BL91" s="7">
        <f>BI91+BL83</f>
        <v>0</v>
      </c>
    </row>
    <row r="92" spans="1:64" ht="18">
      <c r="A92" s="7"/>
      <c r="B92" s="141"/>
      <c r="C92" s="93"/>
      <c r="D92" s="140"/>
      <c r="E92" s="80"/>
      <c r="F92" s="80"/>
      <c r="G92" s="90"/>
      <c r="H92" s="140"/>
      <c r="I92" s="80"/>
      <c r="J92" s="80"/>
      <c r="K92" s="90"/>
      <c r="L92" s="14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152"/>
      <c r="AA92" s="7"/>
      <c r="AB92" s="7"/>
      <c r="AC92" s="7"/>
      <c r="AD92" s="7"/>
      <c r="AE92" s="7"/>
      <c r="AF92" s="7"/>
      <c r="AG92" s="7"/>
      <c r="BC92" s="7" t="s">
        <v>209</v>
      </c>
      <c r="BD92" s="14">
        <f>BA89-BD89</f>
        <v>0</v>
      </c>
    </row>
    <row r="93" spans="1:64" ht="18">
      <c r="A93" s="7"/>
      <c r="B93" s="141"/>
      <c r="C93" s="93"/>
      <c r="D93" s="140"/>
      <c r="E93" s="80"/>
      <c r="F93" s="80"/>
      <c r="G93" s="90"/>
      <c r="H93" s="140"/>
      <c r="I93" s="80"/>
      <c r="J93" s="80"/>
      <c r="K93" s="90"/>
      <c r="L93" s="14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152"/>
      <c r="AA93" s="7"/>
      <c r="AB93" s="7"/>
      <c r="AC93" s="7"/>
      <c r="AD93" s="7"/>
      <c r="AE93" s="7"/>
      <c r="AF93" s="7"/>
      <c r="AG93" s="7"/>
      <c r="BH93" s="21" t="s">
        <v>210</v>
      </c>
      <c r="BI93" s="22">
        <f>COUNTIF(B91:C98,"&lt;&gt;")</f>
        <v>0</v>
      </c>
    </row>
    <row r="94" spans="1:64" ht="18">
      <c r="A94" s="7"/>
      <c r="B94" s="141"/>
      <c r="C94" s="93"/>
      <c r="D94" s="140"/>
      <c r="E94" s="80"/>
      <c r="F94" s="80"/>
      <c r="G94" s="90"/>
      <c r="H94" s="140"/>
      <c r="I94" s="80"/>
      <c r="J94" s="80"/>
      <c r="K94" s="90"/>
      <c r="L94" s="14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152"/>
      <c r="AA94" s="7"/>
      <c r="AB94" s="7"/>
      <c r="AC94" s="7"/>
      <c r="AD94" s="7"/>
      <c r="AE94" s="7"/>
      <c r="AF94" s="7"/>
      <c r="AG94" s="7"/>
      <c r="BC94" s="7" t="s">
        <v>211</v>
      </c>
      <c r="BD94" s="14">
        <f>I30</f>
        <v>0</v>
      </c>
    </row>
    <row r="95" spans="1:64" ht="18">
      <c r="A95" s="7"/>
      <c r="B95" s="141"/>
      <c r="C95" s="93"/>
      <c r="D95" s="140"/>
      <c r="E95" s="80"/>
      <c r="F95" s="80"/>
      <c r="G95" s="90"/>
      <c r="H95" s="140"/>
      <c r="I95" s="80"/>
      <c r="J95" s="80"/>
      <c r="K95" s="90"/>
      <c r="L95" s="14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152"/>
      <c r="AA95" s="7"/>
      <c r="AB95" s="7"/>
      <c r="AC95" s="7"/>
      <c r="AD95" s="7"/>
      <c r="AE95" s="7"/>
      <c r="AF95" s="7"/>
      <c r="AG95" s="7"/>
    </row>
    <row r="96" spans="1:64" ht="18">
      <c r="A96" s="7"/>
      <c r="B96" s="141"/>
      <c r="C96" s="93"/>
      <c r="D96" s="140"/>
      <c r="E96" s="80"/>
      <c r="F96" s="80"/>
      <c r="G96" s="90"/>
      <c r="H96" s="140"/>
      <c r="I96" s="80"/>
      <c r="J96" s="80"/>
      <c r="K96" s="90"/>
      <c r="L96" s="14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152"/>
      <c r="AA96" s="7"/>
      <c r="AB96" s="7"/>
      <c r="AC96" s="7"/>
      <c r="AD96" s="7"/>
      <c r="AE96" s="7"/>
      <c r="AF96" s="7"/>
      <c r="AG96" s="7"/>
    </row>
    <row r="97" spans="1:33" ht="18">
      <c r="A97" s="7"/>
      <c r="B97" s="141"/>
      <c r="C97" s="93"/>
      <c r="D97" s="140"/>
      <c r="E97" s="80"/>
      <c r="F97" s="80"/>
      <c r="G97" s="90"/>
      <c r="H97" s="140"/>
      <c r="I97" s="80"/>
      <c r="J97" s="80"/>
      <c r="K97" s="90"/>
      <c r="L97" s="14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152"/>
      <c r="AA97" s="7"/>
      <c r="AB97" s="7"/>
      <c r="AC97" s="7"/>
      <c r="AD97" s="7"/>
      <c r="AE97" s="7"/>
      <c r="AF97" s="7"/>
      <c r="AG97" s="7"/>
    </row>
    <row r="98" spans="1:33" ht="18">
      <c r="A98" s="7"/>
      <c r="B98" s="185"/>
      <c r="C98" s="186"/>
      <c r="D98" s="169"/>
      <c r="E98" s="170"/>
      <c r="F98" s="170"/>
      <c r="G98" s="187"/>
      <c r="H98" s="169"/>
      <c r="I98" s="170"/>
      <c r="J98" s="170"/>
      <c r="K98" s="187"/>
      <c r="L98" s="169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1"/>
      <c r="AA98" s="7"/>
      <c r="AB98" s="7"/>
      <c r="AC98" s="7"/>
      <c r="AD98" s="7"/>
      <c r="AE98" s="7"/>
      <c r="AF98" s="7"/>
      <c r="AG98" s="7"/>
    </row>
    <row r="99" spans="1:33" ht="18">
      <c r="A99" s="7"/>
      <c r="B99" s="57"/>
      <c r="C99" s="57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  <c r="AA99" s="7"/>
      <c r="AB99" s="7"/>
      <c r="AC99" s="7"/>
      <c r="AD99" s="7"/>
      <c r="AE99" s="7"/>
      <c r="AF99" s="7"/>
      <c r="AG99" s="7"/>
    </row>
    <row r="100" spans="1:33" ht="18">
      <c r="A100" s="7"/>
      <c r="B100" s="57"/>
      <c r="C100" s="57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7"/>
      <c r="AB100" s="7"/>
      <c r="AC100" s="7"/>
      <c r="AD100" s="7"/>
      <c r="AE100" s="7"/>
      <c r="AF100" s="7"/>
      <c r="AG100" s="7"/>
    </row>
    <row r="101" spans="1:33" ht="15" customHeight="1">
      <c r="A101" s="7"/>
      <c r="B101" s="172" t="s">
        <v>212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3"/>
      <c r="AA101" s="7"/>
      <c r="AB101" s="7"/>
      <c r="AC101" s="7"/>
      <c r="AD101" s="7"/>
      <c r="AE101" s="7"/>
      <c r="AF101" s="7"/>
      <c r="AG101" s="7"/>
    </row>
    <row r="102" spans="1:33" ht="15.75" customHeight="1">
      <c r="A102" s="7"/>
      <c r="B102" s="173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174"/>
      <c r="AA102" s="7"/>
      <c r="AB102" s="7"/>
      <c r="AC102" s="7"/>
      <c r="AD102" s="7"/>
      <c r="AE102" s="7"/>
      <c r="AF102" s="7"/>
      <c r="AG102" s="7"/>
    </row>
    <row r="103" spans="1:33" ht="15" customHeight="1">
      <c r="A103" s="7"/>
      <c r="B103" s="175" t="s">
        <v>213</v>
      </c>
      <c r="C103" s="132"/>
      <c r="D103" s="132"/>
      <c r="E103" s="132"/>
      <c r="F103" s="132"/>
      <c r="G103" s="132"/>
      <c r="H103" s="132"/>
      <c r="I103" s="132"/>
      <c r="J103" s="176"/>
      <c r="K103" s="177"/>
      <c r="L103" s="85"/>
      <c r="M103" s="179" t="s">
        <v>214</v>
      </c>
      <c r="N103" s="180"/>
      <c r="O103" s="181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135"/>
      <c r="AA103" s="7"/>
      <c r="AB103" s="7"/>
      <c r="AC103" s="7"/>
      <c r="AD103" s="7"/>
      <c r="AE103" s="7"/>
      <c r="AF103" s="7"/>
      <c r="AG103" s="7"/>
    </row>
    <row r="104" spans="1:33" ht="15" customHeight="1">
      <c r="A104" s="7"/>
      <c r="B104" s="149"/>
      <c r="C104" s="78"/>
      <c r="D104" s="78"/>
      <c r="E104" s="78"/>
      <c r="F104" s="78"/>
      <c r="G104" s="78"/>
      <c r="H104" s="78"/>
      <c r="I104" s="78"/>
      <c r="J104" s="101"/>
      <c r="K104" s="178"/>
      <c r="L104" s="101"/>
      <c r="M104" s="178"/>
      <c r="N104" s="101"/>
      <c r="O104" s="1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150"/>
      <c r="AA104" s="7"/>
      <c r="AB104" s="7"/>
      <c r="AC104" s="7"/>
      <c r="AD104" s="7"/>
      <c r="AE104" s="7"/>
      <c r="AF104" s="7"/>
      <c r="AG104" s="7"/>
    </row>
    <row r="105" spans="1:33" ht="15" customHeight="1">
      <c r="A105" s="7"/>
      <c r="B105" s="182" t="s">
        <v>215</v>
      </c>
      <c r="C105" s="95"/>
      <c r="D105" s="95"/>
      <c r="E105" s="95"/>
      <c r="F105" s="95"/>
      <c r="G105" s="95"/>
      <c r="H105" s="95"/>
      <c r="I105" s="95"/>
      <c r="J105" s="96"/>
      <c r="K105" s="177"/>
      <c r="L105" s="85"/>
      <c r="M105" s="189" t="s">
        <v>214</v>
      </c>
      <c r="N105" s="96"/>
      <c r="O105" s="183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184"/>
      <c r="AA105" s="7"/>
      <c r="AB105" s="7"/>
      <c r="AC105" s="7"/>
      <c r="AD105" s="7"/>
      <c r="AE105" s="7"/>
      <c r="AF105" s="7"/>
      <c r="AG105" s="7"/>
    </row>
    <row r="106" spans="1:33" ht="15" customHeight="1">
      <c r="A106" s="7"/>
      <c r="B106" s="149"/>
      <c r="C106" s="78"/>
      <c r="D106" s="78"/>
      <c r="E106" s="78"/>
      <c r="F106" s="78"/>
      <c r="G106" s="78"/>
      <c r="H106" s="78"/>
      <c r="I106" s="78"/>
      <c r="J106" s="101"/>
      <c r="K106" s="178"/>
      <c r="L106" s="101"/>
      <c r="M106" s="178"/>
      <c r="N106" s="101"/>
      <c r="O106" s="1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150"/>
      <c r="AA106" s="7"/>
      <c r="AB106" s="7"/>
      <c r="AC106" s="7"/>
      <c r="AD106" s="7"/>
      <c r="AE106" s="7"/>
      <c r="AF106" s="7"/>
      <c r="AG106" s="7"/>
    </row>
    <row r="107" spans="1:33" ht="15" customHeight="1">
      <c r="A107" s="7"/>
      <c r="B107" s="182" t="s">
        <v>216</v>
      </c>
      <c r="C107" s="95"/>
      <c r="D107" s="95"/>
      <c r="E107" s="95"/>
      <c r="F107" s="95"/>
      <c r="G107" s="95"/>
      <c r="H107" s="95"/>
      <c r="I107" s="95"/>
      <c r="J107" s="96"/>
      <c r="K107" s="191"/>
      <c r="L107" s="96"/>
      <c r="M107" s="189" t="s">
        <v>214</v>
      </c>
      <c r="N107" s="96"/>
      <c r="O107" s="183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184"/>
      <c r="AA107" s="7"/>
      <c r="AB107" s="7"/>
      <c r="AC107" s="7"/>
      <c r="AD107" s="7"/>
      <c r="AE107" s="7"/>
      <c r="AF107" s="7"/>
      <c r="AG107" s="7"/>
    </row>
    <row r="108" spans="1:33" ht="15" customHeight="1">
      <c r="A108" s="7"/>
      <c r="B108" s="136"/>
      <c r="C108" s="137"/>
      <c r="D108" s="137"/>
      <c r="E108" s="137"/>
      <c r="F108" s="137"/>
      <c r="G108" s="137"/>
      <c r="H108" s="137"/>
      <c r="I108" s="137"/>
      <c r="J108" s="190"/>
      <c r="K108" s="192"/>
      <c r="L108" s="190"/>
      <c r="M108" s="192"/>
      <c r="N108" s="190"/>
      <c r="O108" s="192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8"/>
      <c r="AA108" s="7"/>
      <c r="AB108" s="7"/>
      <c r="AC108" s="7"/>
      <c r="AD108" s="7"/>
      <c r="AE108" s="7"/>
      <c r="AF108" s="7"/>
      <c r="AG108" s="7"/>
    </row>
    <row r="109" spans="1:33" ht="15.6">
      <c r="A109" s="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7"/>
      <c r="AB109" s="7"/>
      <c r="AC109" s="7"/>
      <c r="AD109" s="7"/>
      <c r="AE109" s="7"/>
      <c r="AF109" s="7"/>
      <c r="AG109" s="7"/>
    </row>
    <row r="110" spans="1:33" ht="15.6">
      <c r="A110" s="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7"/>
      <c r="AB110" s="7"/>
      <c r="AC110" s="7"/>
      <c r="AD110" s="7"/>
      <c r="AE110" s="7"/>
      <c r="AF110" s="7"/>
      <c r="AG110" s="7"/>
    </row>
    <row r="111" spans="1:33" ht="15.6">
      <c r="A111" s="7"/>
      <c r="B111" s="188" t="s">
        <v>287</v>
      </c>
      <c r="C111" s="188"/>
      <c r="D111" s="188"/>
      <c r="E111" s="188"/>
      <c r="F111" s="188"/>
      <c r="G111" s="188"/>
      <c r="H111" s="188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7"/>
      <c r="AB111" s="7"/>
      <c r="AC111" s="7"/>
      <c r="AD111" s="7"/>
      <c r="AE111" s="7"/>
      <c r="AF111" s="7"/>
      <c r="AG111" s="7"/>
    </row>
    <row r="112" spans="1:33" ht="15.6">
      <c r="A112" s="7"/>
      <c r="B112" s="188"/>
      <c r="C112" s="188"/>
      <c r="D112" s="188"/>
      <c r="E112" s="188"/>
      <c r="F112" s="188"/>
      <c r="G112" s="188"/>
      <c r="H112" s="188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7"/>
      <c r="AB112" s="7"/>
      <c r="AC112" s="7"/>
      <c r="AD112" s="7"/>
      <c r="AE112" s="7"/>
      <c r="AF112" s="7"/>
      <c r="AG112" s="7"/>
    </row>
    <row r="113" spans="1:33" ht="15.6">
      <c r="A113" s="7"/>
      <c r="B113" s="188"/>
      <c r="C113" s="188"/>
      <c r="D113" s="188"/>
      <c r="E113" s="188"/>
      <c r="F113" s="188"/>
      <c r="G113" s="188"/>
      <c r="H113" s="188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7"/>
      <c r="AB113" s="7"/>
      <c r="AC113" s="7"/>
      <c r="AD113" s="7"/>
      <c r="AE113" s="7"/>
      <c r="AF113" s="7"/>
      <c r="AG113" s="7"/>
    </row>
    <row r="114" spans="1:33" ht="15.6">
      <c r="A114" s="7"/>
      <c r="B114" s="188"/>
      <c r="C114" s="188"/>
      <c r="D114" s="188"/>
      <c r="E114" s="188"/>
      <c r="F114" s="188"/>
      <c r="G114" s="188"/>
      <c r="H114" s="188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7"/>
      <c r="AB114" s="7"/>
      <c r="AC114" s="7"/>
      <c r="AD114" s="7"/>
      <c r="AE114" s="7"/>
      <c r="AF114" s="7"/>
      <c r="AG114" s="7"/>
    </row>
    <row r="115" spans="1:33" ht="15.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1:33" ht="15.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1:33" ht="15.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1:33" ht="15.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1:33" ht="15.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1:33" ht="15.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1:33" ht="15.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1:33" ht="15.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1:33" ht="15.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1:33" ht="15.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1:33" ht="15.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1:33" ht="15.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1:33" ht="15.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1:33" ht="15.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1:33" ht="15.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1:33" ht="15.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1:33" ht="15.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1:33" ht="15.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1:33" ht="15.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1:33" ht="15.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1:33" ht="15.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1:33" ht="15.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1:33" ht="15.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1:33" ht="15.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1:33" ht="15.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1:33" ht="15.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1:33" ht="15.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1:33" ht="15.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1:33" ht="15.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1:33" ht="15.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1:33" ht="15.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1:33" ht="15.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1:33" ht="15.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1:33" ht="15.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1:33" ht="15.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1:33" ht="15.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1:33" ht="15.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1:33" ht="15.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1:33" ht="15.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1:33" ht="15.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1:33" ht="15.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1:33" ht="15.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1:33" ht="15.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1:33" ht="15.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1:33" ht="15.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1:33" ht="15.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1:33" ht="15.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1:33" ht="15.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1:33" ht="15.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1:33" ht="15.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1:33" ht="15.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1:33" ht="15.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1:33" ht="15.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1:33" ht="15.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1:33" ht="15.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1:33" ht="15.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1:33" ht="15.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1:33" ht="15.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1:33" ht="15.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1:33" ht="15.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1:33" ht="15.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1:33" ht="15.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1:33" ht="15.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1:33" ht="15.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1:33" ht="15.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1:33" ht="15.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1:33" ht="15.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1:33" ht="15.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1:33" ht="15.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1:33" ht="15.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1:33" ht="15.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1:33" ht="15.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1:33" ht="15.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1:33" ht="15.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1:33" ht="15.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1:33" ht="15.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1:33" ht="15.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1:33" ht="15.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1:33" ht="15.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1:33" ht="15.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1:33" ht="15.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1:33" ht="15.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1:33" ht="15.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1:33" ht="15.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1:33" ht="15.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1:33" ht="15.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1:33" ht="15.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1:33" ht="15.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1:33" ht="15.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1:33" ht="15.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1:33" ht="15.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1:33" ht="15.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1:33" ht="15.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1:33" ht="15.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1:33" ht="15.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1:33" ht="15.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1:33" ht="15.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1:33" ht="15.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1:33" ht="15.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1:33" ht="15.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1:33" ht="15.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1:33" ht="15.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1:33" ht="15.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1:33" ht="15.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1:33" ht="15.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1:33" ht="15.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1:33" ht="15.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1:33" ht="15.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1:33" ht="15.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1:33" ht="15.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1:33" ht="15.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1:33" ht="15.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1:33" ht="15.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1:33" ht="15.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1:33" ht="15.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1:33" ht="15.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1:33" ht="15.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1:33" ht="15.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1:33" ht="15.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1:33" ht="15.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1:33" ht="15.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1:33" ht="15.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1:33" ht="15.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1:33" ht="15.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1:33" ht="15.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1:33" ht="15.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1:33" ht="15.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1:33" ht="15.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1:33" ht="15.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1:33" ht="15.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1:33" ht="15.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1:33" ht="15.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1:33" ht="15.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1:33" ht="15.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1:33" ht="15.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1:33" ht="15.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1:33" ht="15.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1:33" ht="15.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1:33" ht="15.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1:33" ht="15.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1:33" ht="15.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1:33" ht="15.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1:33" ht="15.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1:33" ht="15.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1:33" ht="15.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1:33" ht="15.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1:33" ht="15.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1:33" ht="15.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1:33" ht="15.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1:33" ht="15.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1:33" ht="15.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1:33" ht="15.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1:33" ht="15.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1:33" ht="15.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1:33" ht="15.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1:33" ht="15.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1:33" ht="15.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1:33" ht="15.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1:33" ht="15.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1:33" ht="15.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1:33" ht="15.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1:33" ht="15.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1:33" ht="15.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1:33" ht="15.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1:33" ht="15.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1:33" ht="15.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1:33" ht="15.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1:33" ht="15.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1:33" ht="15.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1:33" ht="15.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1:33" ht="15.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1:33" ht="15.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1:33" ht="15.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1:33" ht="15.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1:33" ht="15.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1:33" ht="15.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1:33" ht="15.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1:33" ht="15.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1:33" ht="15.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1:33" ht="15.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1:33" ht="15.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1:33" ht="15.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1:33" ht="15.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1:33" ht="15.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1:33" ht="15.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1:33" ht="15.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1:33" ht="15.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1:33" ht="15.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1:33" ht="15.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1:33" ht="15.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1:33" ht="15.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1:33" ht="15.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1:33" ht="15.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1:33" ht="15.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1:33" ht="15.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1:33" ht="15.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1:33" ht="15.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1:33" ht="15.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1:33" ht="15.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1:33" ht="15.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1:33" ht="15.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1:33" ht="15.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1:33" ht="15.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1:33" ht="15.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1:33" ht="15.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1:33" ht="15.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1:33" ht="15.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1:33" ht="15.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1:33" ht="15.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1:33" ht="15.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1:33" ht="15.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1:33" ht="15.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1:33" ht="15.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1:33" ht="15.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1:33" ht="15.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1:33" ht="15.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1:33" ht="15.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1:33" ht="15.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1:33" ht="15.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1:33" ht="15.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1:33" ht="15.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1:33" ht="15.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1:33" ht="15.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1:33" ht="15.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1:33" ht="15.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1:33" ht="15.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1:33" ht="15.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1:33" ht="15.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1:33" ht="15.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1:33" ht="15.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1:33" ht="15.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1:33" ht="15.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1:33" ht="15.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1:33" ht="15.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1:33" ht="15.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1:33" ht="15.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1:33" ht="15.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1:33" ht="15.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1:33" ht="15.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1:33" ht="15.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1:33" ht="15.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1:33" ht="15.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1:33" ht="15.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1:33" ht="15.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1:33" ht="15.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1:33" ht="15.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1:33" ht="15.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1:33" ht="15.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1:33" ht="15.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1:33" ht="15.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1:33" ht="15.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1:33" ht="15.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1:33" ht="15.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1:33" ht="15.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1:33" ht="15.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1:33" ht="15.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1:33" ht="15.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1:33" ht="15.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1:33" ht="15.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1:33" ht="15.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1:33" ht="15.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1:33" ht="15.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1:33" ht="15.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1:33" ht="15.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1:33" ht="15.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1:33" ht="15.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1:33" ht="15.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1:33" ht="15.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1:33" ht="15.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1:33" ht="15.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1:33" ht="15.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1:33" ht="15.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1:33" ht="15.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1:33" ht="15.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1:33" ht="15.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1:33" ht="15.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1:33" ht="15.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1:33" ht="15.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1:33" ht="15.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1:33" ht="15.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1:33" ht="15.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1:33" ht="15.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1:33" ht="15.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1:33" ht="15.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1:33" ht="15.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1:33" ht="15.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1:33" ht="15.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1:33" ht="15.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1:33" ht="15.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1:33" ht="15.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1:33" ht="15.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1:33" ht="15.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1:33" ht="15.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1:33" ht="15.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1:33" ht="15.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1:33" ht="15.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1:33" ht="15.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1:33" ht="15.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1:33" ht="15.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1:33" ht="15.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1:33" ht="15.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1:33" ht="15.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  <row r="417" spans="1:33" ht="15.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</row>
    <row r="418" spans="1:33" ht="15.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</row>
    <row r="419" spans="1:33" ht="15.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</row>
    <row r="420" spans="1:33" ht="15.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</row>
    <row r="421" spans="1:33" ht="15.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</row>
    <row r="422" spans="1:33" ht="15.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</row>
    <row r="423" spans="1:33" ht="15.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</row>
    <row r="424" spans="1:33" ht="15.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</row>
    <row r="425" spans="1:33" ht="15.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</row>
    <row r="426" spans="1:33" ht="15.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</row>
    <row r="427" spans="1:33" ht="15.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</row>
    <row r="428" spans="1:33" ht="15.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</row>
    <row r="429" spans="1:33" ht="15.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</row>
    <row r="430" spans="1:33" ht="15.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</row>
    <row r="431" spans="1:33" ht="15.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</row>
    <row r="432" spans="1:33" ht="15.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</row>
    <row r="433" spans="1:33" ht="15.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</row>
    <row r="434" spans="1:33" ht="15.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</row>
    <row r="435" spans="1:33" ht="15.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</row>
    <row r="436" spans="1:33" ht="15.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</row>
    <row r="437" spans="1:33" ht="15.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</row>
    <row r="438" spans="1:33" ht="15.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</row>
    <row r="439" spans="1:33" ht="15.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</row>
    <row r="440" spans="1:33" ht="15.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</row>
    <row r="441" spans="1:33" ht="15.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</row>
    <row r="442" spans="1:33" ht="15.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</row>
    <row r="443" spans="1:33" ht="15.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</row>
    <row r="444" spans="1:33" ht="15.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</row>
    <row r="445" spans="1:33" ht="15.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</row>
    <row r="446" spans="1:33" ht="15.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</row>
    <row r="447" spans="1:33" ht="15.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</row>
    <row r="448" spans="1:33" ht="15.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</row>
    <row r="449" spans="1:33" ht="15.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</row>
    <row r="450" spans="1:33" ht="15.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</row>
    <row r="451" spans="1:33" ht="15.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</row>
    <row r="452" spans="1:33" ht="15.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</row>
    <row r="453" spans="1:33" ht="15.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</row>
    <row r="454" spans="1:33" ht="15.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</row>
    <row r="455" spans="1:33" ht="15.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</row>
    <row r="456" spans="1:33" ht="15.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</row>
    <row r="457" spans="1:33" ht="15.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</row>
    <row r="458" spans="1:33" ht="15.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</row>
    <row r="459" spans="1:33" ht="15.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</row>
    <row r="460" spans="1:33" ht="15.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</row>
    <row r="461" spans="1:33" ht="15.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</row>
    <row r="462" spans="1:33" ht="15.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</row>
    <row r="463" spans="1:33" ht="15.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</row>
    <row r="464" spans="1:33" ht="15.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</row>
    <row r="465" spans="1:33" ht="15.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</row>
    <row r="466" spans="1:33" ht="15.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</row>
    <row r="467" spans="1:33" ht="15.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</row>
    <row r="468" spans="1:33" ht="15.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</row>
    <row r="469" spans="1:33" ht="15.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</row>
    <row r="470" spans="1:33" ht="15.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</row>
    <row r="471" spans="1:33" ht="15.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</row>
    <row r="472" spans="1:33" ht="15.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</row>
    <row r="473" spans="1:33" ht="15.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</row>
    <row r="474" spans="1:33" ht="15.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</row>
    <row r="475" spans="1:33" ht="15.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</row>
    <row r="476" spans="1:33" ht="15.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</row>
    <row r="477" spans="1:33" ht="15.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</row>
    <row r="478" spans="1:33" ht="15.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</row>
    <row r="479" spans="1:33" ht="15.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</row>
    <row r="480" spans="1:33" ht="15.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</row>
    <row r="481" spans="1:33" ht="15.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</row>
    <row r="482" spans="1:33" ht="15.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</row>
    <row r="483" spans="1:33" ht="15.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</row>
    <row r="484" spans="1:33" ht="15.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</row>
    <row r="485" spans="1:33" ht="15.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</row>
    <row r="486" spans="1:33" ht="15.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</row>
    <row r="487" spans="1:33" ht="15.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</row>
    <row r="488" spans="1:33" ht="15.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</row>
    <row r="489" spans="1:33" ht="15.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</row>
    <row r="490" spans="1:33" ht="15.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</row>
    <row r="491" spans="1:33" ht="15.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</row>
    <row r="492" spans="1:33" ht="15.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</row>
    <row r="493" spans="1:33" ht="15.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</row>
    <row r="494" spans="1:33" ht="15.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</row>
    <row r="495" spans="1:33" ht="15.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</row>
    <row r="496" spans="1:33" ht="15.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</row>
    <row r="497" spans="1:33" ht="15.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</row>
    <row r="498" spans="1:33" ht="15.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</row>
    <row r="499" spans="1:33" ht="15.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</row>
    <row r="500" spans="1:33" ht="15.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</row>
    <row r="501" spans="1:33" ht="15.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</row>
    <row r="502" spans="1:33" ht="15.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</row>
    <row r="503" spans="1:33" ht="15.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</row>
    <row r="504" spans="1:33" ht="15.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</row>
    <row r="505" spans="1:33" ht="15.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</row>
    <row r="506" spans="1:33" ht="15.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</row>
    <row r="507" spans="1:33" ht="15.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</row>
    <row r="508" spans="1:33" ht="15.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</row>
    <row r="509" spans="1:33" ht="15.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</row>
    <row r="510" spans="1:33" ht="15.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</row>
    <row r="511" spans="1:33" ht="15.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</row>
    <row r="512" spans="1:33" ht="15.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</row>
    <row r="513" spans="1:33" ht="15.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</row>
    <row r="514" spans="1:33" ht="15.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</row>
    <row r="515" spans="1:33" ht="15.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</row>
    <row r="516" spans="1:33" ht="15.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</row>
    <row r="517" spans="1:33" ht="15.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</row>
    <row r="518" spans="1:33" ht="15.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</row>
    <row r="519" spans="1:33" ht="15.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</row>
    <row r="520" spans="1:33" ht="15.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</row>
    <row r="521" spans="1:33" ht="15.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</row>
    <row r="522" spans="1:33" ht="15.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</row>
    <row r="523" spans="1:33" ht="15.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</row>
    <row r="524" spans="1:33" ht="15.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</row>
    <row r="525" spans="1:33" ht="15.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</row>
    <row r="526" spans="1:33" ht="15.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</row>
    <row r="527" spans="1:33" ht="15.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</row>
    <row r="528" spans="1:33" ht="15.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</row>
    <row r="529" spans="1:33" ht="15.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</row>
    <row r="530" spans="1:33" ht="15.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</row>
    <row r="531" spans="1:33" ht="15.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</row>
    <row r="532" spans="1:33" ht="15.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</row>
    <row r="533" spans="1:33" ht="15.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</row>
    <row r="534" spans="1:33" ht="15.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</row>
    <row r="535" spans="1:33" ht="15.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</row>
    <row r="536" spans="1:33" ht="15.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</row>
    <row r="537" spans="1:33" ht="15.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</row>
    <row r="538" spans="1:33" ht="15.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</row>
    <row r="539" spans="1:33" ht="15.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</row>
    <row r="540" spans="1:33" ht="15.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</row>
    <row r="541" spans="1:33" ht="15.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</row>
    <row r="542" spans="1:33" ht="15.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</row>
    <row r="543" spans="1:33" ht="15.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</row>
    <row r="544" spans="1:33" ht="15.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</row>
    <row r="545" spans="1:33" ht="15.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</row>
    <row r="546" spans="1:33" ht="15.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</row>
    <row r="547" spans="1:33" ht="15.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</row>
    <row r="548" spans="1:33" ht="15.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</row>
    <row r="549" spans="1:33" ht="15.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</row>
    <row r="550" spans="1:33" ht="15.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</row>
    <row r="551" spans="1:33" ht="15.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</row>
    <row r="552" spans="1:33" ht="15.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</row>
    <row r="553" spans="1:33" ht="15.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</row>
    <row r="554" spans="1:33" ht="15.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</row>
    <row r="555" spans="1:33" ht="15.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</row>
    <row r="556" spans="1:33" ht="15.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</row>
    <row r="557" spans="1:33" ht="15.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</row>
    <row r="558" spans="1:33" ht="15.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</row>
    <row r="559" spans="1:33" ht="15.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</row>
    <row r="560" spans="1:33" ht="15.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</row>
    <row r="561" spans="1:33" ht="15.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</row>
    <row r="562" spans="1:33" ht="15.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</row>
    <row r="563" spans="1:33" ht="15.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</row>
    <row r="564" spans="1:33" ht="15.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</row>
    <row r="565" spans="1:33" ht="15.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</row>
    <row r="566" spans="1:33" ht="15.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</row>
    <row r="567" spans="1:33" ht="15.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</row>
    <row r="568" spans="1:33" ht="15.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</row>
    <row r="569" spans="1:33" ht="15.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</row>
    <row r="570" spans="1:33" ht="15.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</row>
    <row r="571" spans="1:33" ht="15.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</row>
    <row r="572" spans="1:33" ht="15.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</row>
    <row r="573" spans="1:33" ht="15.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</row>
    <row r="574" spans="1:33" ht="15.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</row>
    <row r="575" spans="1:33" ht="15.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</row>
    <row r="576" spans="1:33" ht="15.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</row>
    <row r="577" spans="1:33" ht="15.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</row>
    <row r="578" spans="1:33" ht="15.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</row>
    <row r="579" spans="1:33" ht="15.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</row>
    <row r="580" spans="1:33" ht="15.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</row>
    <row r="581" spans="1:33" ht="15.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</row>
    <row r="582" spans="1:33" ht="15.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</row>
    <row r="583" spans="1:33" ht="15.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</row>
    <row r="584" spans="1:33" ht="15.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</row>
    <row r="585" spans="1:33" ht="15.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</row>
    <row r="586" spans="1:33" ht="15.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</row>
    <row r="587" spans="1:33" ht="15.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</row>
    <row r="588" spans="1:33" ht="15.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</row>
    <row r="589" spans="1:33" ht="15.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</row>
    <row r="590" spans="1:33" ht="15.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</row>
    <row r="591" spans="1:33" ht="15.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</row>
    <row r="592" spans="1:33" ht="15.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</row>
    <row r="593" spans="1:33" ht="15.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</row>
    <row r="594" spans="1:33" ht="15.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</row>
    <row r="595" spans="1:33" ht="15.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</row>
    <row r="596" spans="1:33" ht="15.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</row>
    <row r="597" spans="1:33" ht="15.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</row>
    <row r="598" spans="1:33" ht="15.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</row>
    <row r="599" spans="1:33" ht="15.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</row>
    <row r="600" spans="1:33" ht="15.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</row>
    <row r="601" spans="1:33" ht="15.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</row>
    <row r="602" spans="1:33" ht="15.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</row>
    <row r="603" spans="1:33" ht="15.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</row>
    <row r="604" spans="1:33" ht="15.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</row>
    <row r="605" spans="1:33" ht="15.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</row>
    <row r="606" spans="1:33" ht="15.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</row>
    <row r="607" spans="1:33" ht="15.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</row>
    <row r="608" spans="1:33" ht="15.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</row>
    <row r="609" spans="1:33" ht="15.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</row>
    <row r="610" spans="1:33" ht="15.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</row>
    <row r="611" spans="1:33" ht="15.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</row>
    <row r="612" spans="1:33" ht="15.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</row>
    <row r="613" spans="1:33" ht="15.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</row>
    <row r="614" spans="1:33" ht="15.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</row>
    <row r="615" spans="1:33" ht="15.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</row>
    <row r="616" spans="1:33" ht="15.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</row>
    <row r="617" spans="1:33" ht="15.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</row>
    <row r="618" spans="1:33" ht="15.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</row>
    <row r="619" spans="1:33" ht="15.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</row>
    <row r="620" spans="1:33" ht="15.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</row>
    <row r="621" spans="1:33" ht="15.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</row>
    <row r="622" spans="1:33" ht="15.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</row>
    <row r="623" spans="1:33" ht="15.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</row>
    <row r="624" spans="1:33" ht="15.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</row>
    <row r="625" spans="1:33" ht="15.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</row>
    <row r="626" spans="1:33" ht="15.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</row>
    <row r="627" spans="1:33" ht="15.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</row>
    <row r="628" spans="1:33" ht="15.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</row>
    <row r="629" spans="1:33" ht="15.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</row>
    <row r="630" spans="1:33" ht="15.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</row>
    <row r="631" spans="1:33" ht="15.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</row>
    <row r="632" spans="1:33" ht="15.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</row>
    <row r="633" spans="1:33" ht="15.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</row>
    <row r="634" spans="1:33" ht="15.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</row>
    <row r="635" spans="1:33" ht="15.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</row>
    <row r="636" spans="1:33" ht="15.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</row>
    <row r="637" spans="1:33" ht="15.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</row>
    <row r="638" spans="1:33" ht="15.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</row>
    <row r="639" spans="1:33" ht="15.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</row>
    <row r="640" spans="1:33" ht="15.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</row>
    <row r="641" spans="1:33" ht="15.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</row>
    <row r="642" spans="1:33" ht="15.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</row>
    <row r="643" spans="1:33" ht="15.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</row>
    <row r="644" spans="1:33" ht="15.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</row>
    <row r="645" spans="1:33" ht="15.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</row>
    <row r="646" spans="1:33" ht="15.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</row>
    <row r="647" spans="1:33" ht="15.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</row>
    <row r="648" spans="1:33" ht="15.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</row>
    <row r="649" spans="1:33" ht="15.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</row>
    <row r="650" spans="1:33" ht="15.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</row>
    <row r="651" spans="1:33" ht="15.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</row>
    <row r="652" spans="1:33" ht="15.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</row>
    <row r="653" spans="1:33" ht="15.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</row>
    <row r="654" spans="1:33" ht="15.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</row>
    <row r="655" spans="1:33" ht="15.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</row>
    <row r="656" spans="1:33" ht="15.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</row>
    <row r="657" spans="1:33" ht="15.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</row>
    <row r="658" spans="1:33" ht="15.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</row>
    <row r="659" spans="1:33" ht="15.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</row>
    <row r="660" spans="1:33" ht="15.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</row>
    <row r="661" spans="1:33" ht="15.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</row>
    <row r="662" spans="1:33" ht="15.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</row>
    <row r="663" spans="1:33" ht="15.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</row>
    <row r="664" spans="1:33" ht="15.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</row>
    <row r="665" spans="1:33" ht="15.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</row>
    <row r="666" spans="1:33" ht="15.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</row>
    <row r="667" spans="1:33" ht="15.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</row>
    <row r="668" spans="1:33" ht="15.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</row>
    <row r="669" spans="1:33" ht="15.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</row>
    <row r="670" spans="1:33" ht="15.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</row>
    <row r="671" spans="1:33" ht="15.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</row>
    <row r="672" spans="1:33" ht="15.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</row>
    <row r="673" spans="1:33" ht="15.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</row>
    <row r="674" spans="1:33" ht="15.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</row>
    <row r="675" spans="1:33" ht="15.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</row>
    <row r="676" spans="1:33" ht="15.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</row>
    <row r="677" spans="1:33" ht="15.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</row>
    <row r="678" spans="1:33" ht="15.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</row>
    <row r="679" spans="1:33" ht="15.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</row>
    <row r="680" spans="1:33" ht="15.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</row>
    <row r="681" spans="1:33" ht="15.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</row>
    <row r="682" spans="1:33" ht="15.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</row>
    <row r="683" spans="1:33" ht="15.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</row>
    <row r="684" spans="1:33" ht="15.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</row>
    <row r="685" spans="1:33" ht="15.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</row>
    <row r="686" spans="1:33" ht="15.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</row>
    <row r="687" spans="1:33" ht="15.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</row>
    <row r="688" spans="1:33" ht="15.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</row>
    <row r="689" spans="1:33" ht="15.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</row>
    <row r="690" spans="1:33" ht="15.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</row>
    <row r="691" spans="1:33" ht="15.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</row>
    <row r="692" spans="1:33" ht="15.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</row>
    <row r="693" spans="1:33" ht="15.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</row>
    <row r="694" spans="1:33" ht="15.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</row>
    <row r="695" spans="1:33" ht="15.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</row>
    <row r="696" spans="1:33" ht="15.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</row>
    <row r="697" spans="1:33" ht="15.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</row>
    <row r="698" spans="1:33" ht="15.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</row>
    <row r="699" spans="1:33" ht="15.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</row>
    <row r="700" spans="1:33" ht="15.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</row>
    <row r="701" spans="1:33" ht="15.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</row>
    <row r="702" spans="1:33" ht="15.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</row>
    <row r="703" spans="1:33" ht="15.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</row>
    <row r="704" spans="1:33" ht="15.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</row>
    <row r="705" spans="1:33" ht="15.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</row>
    <row r="706" spans="1:33" ht="15.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</row>
    <row r="707" spans="1:33" ht="15.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</row>
    <row r="708" spans="1:33" ht="15.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</row>
    <row r="709" spans="1:33" ht="15.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</row>
    <row r="710" spans="1:33" ht="15.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</row>
    <row r="711" spans="1:33" ht="15.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</row>
    <row r="712" spans="1:33" ht="15.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</row>
    <row r="713" spans="1:33" ht="15.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</row>
    <row r="714" spans="1:33" ht="15.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</row>
    <row r="715" spans="1:33" ht="15.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</row>
    <row r="716" spans="1:33" ht="15.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</row>
    <row r="717" spans="1:33" ht="15.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</row>
    <row r="718" spans="1:33" ht="15.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</row>
    <row r="719" spans="1:33" ht="15.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</row>
    <row r="720" spans="1:33" ht="15.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</row>
    <row r="721" spans="1:33" ht="15.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</row>
    <row r="722" spans="1:33" ht="15.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</row>
    <row r="723" spans="1:33" ht="15.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</row>
    <row r="724" spans="1:33" ht="15.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</row>
    <row r="725" spans="1:33" ht="15.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</row>
    <row r="726" spans="1:33" ht="15.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</row>
    <row r="727" spans="1:33" ht="15.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</row>
    <row r="728" spans="1:33" ht="15.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</row>
    <row r="729" spans="1:33" ht="15.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</row>
    <row r="730" spans="1:33" ht="15.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</row>
    <row r="731" spans="1:33" ht="15.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</row>
    <row r="732" spans="1:33" ht="15.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</row>
    <row r="733" spans="1:33" ht="15.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</row>
    <row r="734" spans="1:33" ht="15.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</row>
    <row r="735" spans="1:33" ht="15.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</row>
    <row r="736" spans="1:33" ht="15.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</row>
    <row r="737" spans="1:33" ht="15.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</row>
    <row r="738" spans="1:33" ht="15.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</row>
    <row r="739" spans="1:33" ht="15.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</row>
    <row r="740" spans="1:33" ht="15.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</row>
    <row r="741" spans="1:33" ht="15.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</row>
    <row r="742" spans="1:33" ht="15.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</row>
    <row r="743" spans="1:33" ht="15.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</row>
    <row r="744" spans="1:33" ht="15.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</row>
    <row r="745" spans="1:33" ht="15.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</row>
    <row r="746" spans="1:33" ht="15.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</row>
    <row r="747" spans="1:33" ht="15.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</row>
    <row r="748" spans="1:33" ht="15.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</row>
    <row r="749" spans="1:33" ht="15.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</row>
    <row r="750" spans="1:33" ht="15.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</row>
    <row r="751" spans="1:33" ht="15.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</row>
    <row r="752" spans="1:33" ht="15.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</row>
    <row r="753" spans="1:33" ht="15.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</row>
    <row r="754" spans="1:33" ht="15.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</row>
    <row r="755" spans="1:33" ht="15.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</row>
    <row r="756" spans="1:33" ht="15.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</row>
    <row r="757" spans="1:33" ht="15.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</row>
    <row r="758" spans="1:33" ht="15.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</row>
    <row r="759" spans="1:33" ht="15.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</row>
    <row r="760" spans="1:33" ht="15.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</row>
    <row r="761" spans="1:33" ht="15.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</row>
    <row r="762" spans="1:33" ht="15.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</row>
    <row r="763" spans="1:33" ht="15.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</row>
    <row r="764" spans="1:33" ht="15.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</row>
    <row r="765" spans="1:33" ht="15.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</row>
    <row r="766" spans="1:33" ht="15.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</row>
    <row r="767" spans="1:33" ht="15.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</row>
    <row r="768" spans="1:33" ht="15.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</row>
    <row r="769" spans="1:33" ht="15.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</row>
    <row r="770" spans="1:33" ht="15.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</row>
    <row r="771" spans="1:33" ht="15.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</row>
    <row r="772" spans="1:33" ht="15.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</row>
    <row r="773" spans="1:33" ht="15.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</row>
    <row r="774" spans="1:33" ht="15.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</row>
    <row r="775" spans="1:33" ht="15.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</row>
    <row r="776" spans="1:33" ht="15.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</row>
    <row r="777" spans="1:33" ht="15.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</row>
    <row r="778" spans="1:33" ht="15.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</row>
    <row r="779" spans="1:33" ht="15.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</row>
    <row r="780" spans="1:33" ht="15.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</row>
    <row r="781" spans="1:33" ht="15.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</row>
    <row r="782" spans="1:33" ht="15.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</row>
    <row r="783" spans="1:33" ht="15.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</row>
    <row r="784" spans="1:33" ht="15.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</row>
    <row r="785" spans="1:33" ht="15.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</row>
    <row r="786" spans="1:33" ht="15.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</row>
    <row r="787" spans="1:33" ht="15.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</row>
    <row r="788" spans="1:33" ht="15.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</row>
    <row r="789" spans="1:33" ht="15.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</row>
    <row r="790" spans="1:33" ht="15.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</row>
    <row r="791" spans="1:33" ht="15.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</row>
    <row r="792" spans="1:33" ht="15.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</row>
    <row r="793" spans="1:33" ht="15.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</row>
    <row r="794" spans="1:33" ht="15.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</row>
    <row r="795" spans="1:33" ht="15.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</row>
    <row r="796" spans="1:33" ht="15.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</row>
    <row r="797" spans="1:33" ht="15.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</row>
    <row r="798" spans="1:33" ht="15.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</row>
    <row r="799" spans="1:33" ht="15.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</row>
    <row r="800" spans="1:33" ht="15.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</row>
    <row r="801" spans="1:33" ht="15.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</row>
    <row r="802" spans="1:33" ht="15.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</row>
    <row r="803" spans="1:33" ht="15.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</row>
    <row r="804" spans="1:33" ht="15.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</row>
    <row r="805" spans="1:33" ht="15.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</row>
    <row r="806" spans="1:33" ht="15.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</row>
    <row r="807" spans="1:33" ht="15.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</row>
    <row r="808" spans="1:33" ht="15.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</row>
    <row r="809" spans="1:33" ht="15.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</row>
    <row r="810" spans="1:33" ht="15.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</row>
    <row r="811" spans="1:33" ht="15.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</row>
    <row r="812" spans="1:33" ht="15.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</row>
    <row r="813" spans="1:33" ht="15.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</row>
    <row r="814" spans="1:33" ht="15.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</row>
    <row r="815" spans="1:33" ht="15.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</row>
    <row r="816" spans="1:33" ht="15.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</row>
    <row r="817" spans="1:33" ht="15.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</row>
    <row r="818" spans="1:33" ht="15.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</row>
    <row r="819" spans="1:33" ht="15.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</row>
    <row r="820" spans="1:33" ht="15.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</row>
    <row r="821" spans="1:33" ht="15.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</row>
    <row r="822" spans="1:33" ht="15.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</row>
    <row r="823" spans="1:33" ht="15.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</row>
    <row r="824" spans="1:33" ht="15.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</row>
    <row r="825" spans="1:33" ht="15.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</row>
    <row r="826" spans="1:33" ht="15.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</row>
    <row r="827" spans="1:33" ht="15.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</row>
    <row r="828" spans="1:33" ht="15.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</row>
    <row r="829" spans="1:33" ht="15.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</row>
    <row r="830" spans="1:33" ht="15.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</row>
    <row r="831" spans="1:33" ht="15.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</row>
    <row r="832" spans="1:33" ht="15.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</row>
    <row r="833" spans="1:33" ht="15.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</row>
    <row r="834" spans="1:33" ht="15.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</row>
    <row r="835" spans="1:33" ht="15.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</row>
    <row r="836" spans="1:33" ht="15.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</row>
    <row r="837" spans="1:33" ht="15.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</row>
    <row r="838" spans="1:33" ht="15.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</row>
    <row r="839" spans="1:33" ht="15.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</row>
    <row r="840" spans="1:33" ht="15.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</row>
    <row r="841" spans="1:33" ht="15.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</row>
    <row r="842" spans="1:33" ht="15.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</row>
    <row r="843" spans="1:33" ht="15.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</row>
    <row r="844" spans="1:33" ht="15.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</row>
    <row r="845" spans="1:33" ht="15.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</row>
    <row r="846" spans="1:33" ht="15.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</row>
    <row r="847" spans="1:33" ht="15.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</row>
    <row r="848" spans="1:33" ht="15.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</row>
    <row r="849" spans="1:33" ht="15.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</row>
    <row r="850" spans="1:33" ht="15.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</row>
    <row r="851" spans="1:33" ht="15.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</row>
    <row r="852" spans="1:33" ht="15.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</row>
    <row r="853" spans="1:33" ht="15.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</row>
    <row r="854" spans="1:33" ht="15.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</row>
    <row r="855" spans="1:33" ht="15.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</row>
    <row r="856" spans="1:33" ht="15.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</row>
    <row r="857" spans="1:33" ht="15.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</row>
    <row r="858" spans="1:33" ht="15.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</row>
    <row r="859" spans="1:33" ht="15.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</row>
    <row r="860" spans="1:33" ht="15.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</row>
    <row r="861" spans="1:33" ht="15.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</row>
    <row r="862" spans="1:33" ht="15.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</row>
    <row r="863" spans="1:33" ht="15.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</row>
    <row r="864" spans="1:33" ht="15.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</row>
    <row r="865" spans="1:33" ht="15.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</row>
    <row r="866" spans="1:33" ht="15.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</row>
    <row r="867" spans="1:33" ht="15.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</row>
    <row r="868" spans="1:33" ht="15.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</row>
    <row r="869" spans="1:33" ht="15.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</row>
    <row r="870" spans="1:33" ht="15.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</row>
    <row r="871" spans="1:33" ht="15.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</row>
    <row r="872" spans="1:33" ht="15.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</row>
    <row r="873" spans="1:33" ht="15.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</row>
    <row r="874" spans="1:33" ht="15.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</row>
    <row r="875" spans="1:33" ht="15.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</row>
    <row r="876" spans="1:33" ht="15.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</row>
    <row r="877" spans="1:33" ht="15.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</row>
    <row r="878" spans="1:33" ht="15.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</row>
    <row r="879" spans="1:33" ht="15.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</row>
    <row r="880" spans="1:33" ht="15.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</row>
    <row r="881" spans="1:33" ht="15.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</row>
    <row r="882" spans="1:33" ht="15.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</row>
    <row r="883" spans="1:33" ht="15.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</row>
    <row r="884" spans="1:33" ht="15.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</row>
    <row r="885" spans="1:33" ht="15.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</row>
    <row r="886" spans="1:33" ht="15.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</row>
    <row r="887" spans="1:33" ht="15.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</row>
    <row r="888" spans="1:33" ht="15.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</row>
    <row r="889" spans="1:33" ht="15.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</row>
    <row r="890" spans="1:33" ht="15.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</row>
    <row r="891" spans="1:33" ht="15.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</row>
    <row r="892" spans="1:33" ht="15.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</row>
    <row r="893" spans="1:33" ht="15.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</row>
    <row r="894" spans="1:33" ht="15.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</row>
    <row r="895" spans="1:33" ht="15.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</row>
    <row r="896" spans="1:33" ht="15.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</row>
    <row r="897" spans="1:33" ht="15.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</row>
    <row r="898" spans="1:33" ht="15.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</row>
    <row r="899" spans="1:33" ht="15.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</row>
    <row r="900" spans="1:33" ht="15.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</row>
    <row r="901" spans="1:33" ht="15.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</row>
    <row r="902" spans="1:33" ht="15.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</row>
    <row r="903" spans="1:33" ht="15.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</row>
    <row r="904" spans="1:33" ht="15.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</row>
    <row r="905" spans="1:33" ht="15.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</row>
    <row r="906" spans="1:33" ht="15.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</row>
    <row r="907" spans="1:33" ht="15.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</row>
    <row r="908" spans="1:33" ht="15.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</row>
    <row r="909" spans="1:33" ht="15.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</row>
    <row r="910" spans="1:33" ht="15.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</row>
    <row r="911" spans="1:33" ht="15.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</row>
    <row r="912" spans="1:33" ht="15.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</row>
    <row r="913" spans="1:33" ht="15.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</row>
    <row r="914" spans="1:33" ht="15.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</row>
    <row r="915" spans="1:33" ht="15.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</row>
    <row r="916" spans="1:33" ht="15.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</row>
    <row r="917" spans="1:33" ht="15.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</row>
    <row r="918" spans="1:33" ht="15.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</row>
    <row r="919" spans="1:33" ht="15.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</row>
    <row r="920" spans="1:33" ht="15.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</row>
    <row r="921" spans="1:33" ht="15.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</row>
    <row r="922" spans="1:33" ht="15.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</row>
    <row r="923" spans="1:33" ht="15.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</row>
    <row r="924" spans="1:33" ht="15.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</row>
    <row r="925" spans="1:33" ht="15.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</row>
    <row r="926" spans="1:33" ht="15.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</row>
    <row r="927" spans="1:33" ht="15.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</row>
    <row r="928" spans="1:33" ht="15.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</row>
    <row r="929" spans="1:33" ht="15.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</row>
    <row r="930" spans="1:33" ht="15.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</row>
    <row r="931" spans="1:33" ht="15.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</row>
    <row r="932" spans="1:33" ht="15.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</row>
    <row r="933" spans="1:33" ht="15.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</row>
    <row r="934" spans="1:33" ht="15.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</row>
    <row r="935" spans="1:33" ht="15.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</row>
    <row r="936" spans="1:33" ht="15.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</row>
    <row r="937" spans="1:33" ht="15.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</row>
    <row r="938" spans="1:33" ht="15.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</row>
    <row r="939" spans="1:33" ht="15.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</row>
    <row r="940" spans="1:33" ht="15.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</row>
    <row r="941" spans="1:33" ht="15.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</row>
    <row r="942" spans="1:33" ht="15.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</row>
    <row r="943" spans="1:33" ht="15.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</row>
    <row r="944" spans="1:33" ht="15.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</row>
    <row r="945" spans="1:33" ht="15.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</row>
    <row r="946" spans="1:33" ht="15.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</row>
    <row r="947" spans="1:33" ht="15.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</row>
    <row r="948" spans="1:33" ht="15.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</row>
    <row r="949" spans="1:33" ht="15.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</row>
    <row r="950" spans="1:33" ht="15.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</row>
    <row r="951" spans="1:33" ht="15.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</row>
    <row r="952" spans="1:33" ht="15.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</row>
    <row r="953" spans="1:33" ht="15.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</row>
    <row r="954" spans="1:33" ht="15.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</row>
    <row r="955" spans="1:33" ht="15.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</row>
    <row r="956" spans="1:33" ht="15.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</row>
    <row r="957" spans="1:33" ht="15.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</row>
    <row r="958" spans="1:33" ht="15.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</row>
    <row r="959" spans="1:33" ht="15.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</row>
    <row r="960" spans="1:33" ht="15.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</row>
    <row r="961" spans="1:33" ht="15.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</row>
    <row r="962" spans="1:33" ht="15.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</row>
    <row r="963" spans="1:33" ht="15.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</row>
    <row r="964" spans="1:33" ht="15.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</row>
    <row r="965" spans="1:33" ht="15.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</row>
    <row r="966" spans="1:33" ht="15.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</row>
    <row r="967" spans="1:33" ht="15.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</row>
    <row r="968" spans="1:33" ht="15.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</row>
    <row r="969" spans="1:33" ht="15.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</row>
    <row r="970" spans="1:33" ht="15.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</row>
    <row r="971" spans="1:33" ht="15.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</row>
    <row r="972" spans="1:33" ht="15.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</row>
    <row r="973" spans="1:33" ht="15.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</row>
    <row r="974" spans="1:33" ht="15.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</row>
    <row r="975" spans="1:33" ht="15.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</row>
    <row r="976" spans="1:33" ht="15.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</row>
    <row r="977" spans="1:33" ht="15.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</row>
    <row r="978" spans="1:33" ht="15.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</row>
    <row r="979" spans="1:33" ht="15.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</row>
    <row r="980" spans="1:33" ht="15.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</row>
    <row r="981" spans="1:33" ht="15.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</row>
    <row r="982" spans="1:33" ht="15.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</row>
    <row r="983" spans="1:33" ht="15.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</row>
    <row r="984" spans="1:33" ht="15.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</row>
    <row r="985" spans="1:33" ht="15.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</row>
    <row r="986" spans="1:33" ht="15.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</row>
    <row r="987" spans="1:33" ht="15.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</row>
    <row r="988" spans="1:33" ht="15.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</row>
    <row r="989" spans="1:33" ht="15.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</row>
    <row r="990" spans="1:33" ht="15.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</row>
    <row r="991" spans="1:33" ht="15.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</row>
    <row r="992" spans="1:33" ht="15.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</row>
    <row r="993" spans="1:33" ht="15.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</row>
    <row r="994" spans="1:33" ht="15.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</row>
    <row r="995" spans="1:33" ht="15.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</row>
    <row r="996" spans="1:33" ht="15.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</row>
    <row r="997" spans="1:33" ht="15.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</row>
    <row r="998" spans="1:33" ht="15.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</row>
    <row r="999" spans="1:33" ht="15.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</row>
    <row r="1000" spans="1:33" ht="15.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</row>
    <row r="1001" spans="1:33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</row>
    <row r="1002" spans="1:33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</row>
    <row r="1003" spans="1:33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</row>
    <row r="1004" spans="1:33" ht="15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</row>
    <row r="1005" spans="1:33" ht="15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</row>
    <row r="1006" spans="1:33" ht="15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</row>
    <row r="1007" spans="1:33" ht="15.75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</row>
    <row r="1008" spans="1:33" ht="15.75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</row>
    <row r="1009" spans="1:33" ht="15.75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</row>
    <row r="1010" spans="1:33" ht="15.75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</row>
    <row r="1011" spans="1:33" ht="15.75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</row>
    <row r="1012" spans="1:33" ht="15.75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</row>
    <row r="1013" spans="1:33" ht="15.75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</row>
    <row r="1014" spans="1:33" ht="15.75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</row>
    <row r="1015" spans="1:33" ht="15.75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</row>
    <row r="1016" spans="1:33" ht="15.75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</row>
    <row r="1017" spans="1:33" ht="15.75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</row>
    <row r="1018" spans="1:33" ht="15.7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</row>
    <row r="1019" spans="1:33" ht="15.75" customHeight="1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</row>
    <row r="1020" spans="1:33" ht="15.75" customHeight="1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</row>
    <row r="1021" spans="1:33" ht="15.75" customHeight="1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</row>
    <row r="1022" spans="1:33" ht="15.75" customHeight="1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</row>
    <row r="1023" spans="1:33" ht="15.75" customHeight="1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</row>
    <row r="1024" spans="1:33" ht="15.75" customHeight="1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</row>
    <row r="1025" spans="1:33" ht="15.75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</row>
    <row r="1026" spans="1:33" ht="15.75" customHeight="1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</row>
    <row r="1027" spans="1:33" ht="15.75" customHeight="1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</row>
    <row r="1028" spans="1:33" ht="15.75" customHeight="1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</row>
  </sheetData>
  <mergeCells count="235">
    <mergeCell ref="B111:H114"/>
    <mergeCell ref="D92:G92"/>
    <mergeCell ref="H92:K92"/>
    <mergeCell ref="L92:Z92"/>
    <mergeCell ref="B95:C95"/>
    <mergeCell ref="D95:G95"/>
    <mergeCell ref="H95:K95"/>
    <mergeCell ref="L95:Z95"/>
    <mergeCell ref="B92:C92"/>
    <mergeCell ref="B93:C93"/>
    <mergeCell ref="D93:G93"/>
    <mergeCell ref="H93:K93"/>
    <mergeCell ref="B94:C94"/>
    <mergeCell ref="D94:G94"/>
    <mergeCell ref="H94:K94"/>
    <mergeCell ref="D97:G97"/>
    <mergeCell ref="H97:K97"/>
    <mergeCell ref="L97:Z97"/>
    <mergeCell ref="K105:L106"/>
    <mergeCell ref="M105:N106"/>
    <mergeCell ref="B107:J108"/>
    <mergeCell ref="K107:L108"/>
    <mergeCell ref="M107:N108"/>
    <mergeCell ref="O107:Z108"/>
    <mergeCell ref="L98:Z98"/>
    <mergeCell ref="B101:Z102"/>
    <mergeCell ref="B103:J104"/>
    <mergeCell ref="K103:L104"/>
    <mergeCell ref="M103:N104"/>
    <mergeCell ref="O103:Z104"/>
    <mergeCell ref="B105:J106"/>
    <mergeCell ref="O105:Z106"/>
    <mergeCell ref="B97:C97"/>
    <mergeCell ref="B98:C98"/>
    <mergeCell ref="D98:G98"/>
    <mergeCell ref="H98:K98"/>
    <mergeCell ref="B96:C96"/>
    <mergeCell ref="D96:G96"/>
    <mergeCell ref="H96:K96"/>
    <mergeCell ref="L96:Z96"/>
    <mergeCell ref="H90:K90"/>
    <mergeCell ref="L90:Z90"/>
    <mergeCell ref="B89:Z89"/>
    <mergeCell ref="B90:C90"/>
    <mergeCell ref="D90:G90"/>
    <mergeCell ref="L93:Z93"/>
    <mergeCell ref="L94:Z94"/>
    <mergeCell ref="B91:C91"/>
    <mergeCell ref="D91:G91"/>
    <mergeCell ref="H91:K91"/>
    <mergeCell ref="L91:Z91"/>
    <mergeCell ref="Y88:Z88"/>
    <mergeCell ref="Y87:Z87"/>
    <mergeCell ref="Y86:Z86"/>
    <mergeCell ref="D80:G80"/>
    <mergeCell ref="H80:K80"/>
    <mergeCell ref="L80:O80"/>
    <mergeCell ref="P80:Q80"/>
    <mergeCell ref="B81:C81"/>
    <mergeCell ref="L81:O81"/>
    <mergeCell ref="P81:Q81"/>
    <mergeCell ref="B88:C88"/>
    <mergeCell ref="D88:G88"/>
    <mergeCell ref="H88:K88"/>
    <mergeCell ref="L88:O88"/>
    <mergeCell ref="P88:Q88"/>
    <mergeCell ref="Y82:Z82"/>
    <mergeCell ref="Y81:Z81"/>
    <mergeCell ref="Y80:Z80"/>
    <mergeCell ref="L82:O82"/>
    <mergeCell ref="P82:Q82"/>
    <mergeCell ref="R82:X82"/>
    <mergeCell ref="R83:X83"/>
    <mergeCell ref="R88:X88"/>
    <mergeCell ref="R87:X87"/>
    <mergeCell ref="R79:X79"/>
    <mergeCell ref="R80:X80"/>
    <mergeCell ref="R81:X81"/>
    <mergeCell ref="B86:C86"/>
    <mergeCell ref="D86:G86"/>
    <mergeCell ref="H86:K86"/>
    <mergeCell ref="L86:O86"/>
    <mergeCell ref="P86:Q86"/>
    <mergeCell ref="B87:C87"/>
    <mergeCell ref="R86:X86"/>
    <mergeCell ref="R85:X85"/>
    <mergeCell ref="R84:X84"/>
    <mergeCell ref="J69:O69"/>
    <mergeCell ref="T69:Y69"/>
    <mergeCell ref="B69:G69"/>
    <mergeCell ref="B71:G71"/>
    <mergeCell ref="J71:O71"/>
    <mergeCell ref="B70:Z70"/>
    <mergeCell ref="T71:Y71"/>
    <mergeCell ref="B72:Z72"/>
    <mergeCell ref="B73:G73"/>
    <mergeCell ref="J73:O73"/>
    <mergeCell ref="T73:Y73"/>
    <mergeCell ref="B74:Z74"/>
    <mergeCell ref="B76:Z77"/>
    <mergeCell ref="B78:Z78"/>
    <mergeCell ref="B79:C79"/>
    <mergeCell ref="D79:G79"/>
    <mergeCell ref="H79:K79"/>
    <mergeCell ref="L79:O79"/>
    <mergeCell ref="D87:G87"/>
    <mergeCell ref="H87:K87"/>
    <mergeCell ref="L87:O87"/>
    <mergeCell ref="P87:Q87"/>
    <mergeCell ref="H85:K85"/>
    <mergeCell ref="L85:O85"/>
    <mergeCell ref="B84:C84"/>
    <mergeCell ref="D84:G84"/>
    <mergeCell ref="H84:K84"/>
    <mergeCell ref="L84:O84"/>
    <mergeCell ref="P84:Q84"/>
    <mergeCell ref="D85:G85"/>
    <mergeCell ref="P85:Q85"/>
    <mergeCell ref="B85:C85"/>
    <mergeCell ref="Y85:Z85"/>
    <mergeCell ref="Y84:Z84"/>
    <mergeCell ref="Y83:Z83"/>
    <mergeCell ref="B31:Z34"/>
    <mergeCell ref="B37:F37"/>
    <mergeCell ref="B39:F39"/>
    <mergeCell ref="B41:F41"/>
    <mergeCell ref="B43:F43"/>
    <mergeCell ref="B45:F45"/>
    <mergeCell ref="H83:K83"/>
    <mergeCell ref="L83:O83"/>
    <mergeCell ref="P83:Q83"/>
    <mergeCell ref="D81:G81"/>
    <mergeCell ref="H81:K81"/>
    <mergeCell ref="B82:C82"/>
    <mergeCell ref="D82:G82"/>
    <mergeCell ref="H82:K82"/>
    <mergeCell ref="B83:C83"/>
    <mergeCell ref="D83:G83"/>
    <mergeCell ref="B47:F47"/>
    <mergeCell ref="B49:Z50"/>
    <mergeCell ref="B51:Z57"/>
    <mergeCell ref="B58:Z59"/>
    <mergeCell ref="B60:Z66"/>
    <mergeCell ref="B68:Z68"/>
    <mergeCell ref="P79:Q79"/>
    <mergeCell ref="B80:C80"/>
    <mergeCell ref="Y14:Z15"/>
    <mergeCell ref="I10:J10"/>
    <mergeCell ref="K10:N10"/>
    <mergeCell ref="E12:N12"/>
    <mergeCell ref="O12:P12"/>
    <mergeCell ref="O13:P13"/>
    <mergeCell ref="I30:O30"/>
    <mergeCell ref="E11:H11"/>
    <mergeCell ref="I11:J11"/>
    <mergeCell ref="K11:N11"/>
    <mergeCell ref="O11:R11"/>
    <mergeCell ref="S11:V11"/>
    <mergeCell ref="W11:X11"/>
    <mergeCell ref="Y11:Z11"/>
    <mergeCell ref="B26:Z28"/>
    <mergeCell ref="B30:H30"/>
    <mergeCell ref="P30:T30"/>
    <mergeCell ref="U30:Z30"/>
    <mergeCell ref="Q14:R15"/>
    <mergeCell ref="S14:T15"/>
    <mergeCell ref="U14:V15"/>
    <mergeCell ref="W14:X15"/>
    <mergeCell ref="Q19:R19"/>
    <mergeCell ref="S19:T19"/>
    <mergeCell ref="B2:Z6"/>
    <mergeCell ref="B7:D7"/>
    <mergeCell ref="E7:T7"/>
    <mergeCell ref="U7:V7"/>
    <mergeCell ref="W7:Z7"/>
    <mergeCell ref="B8:D8"/>
    <mergeCell ref="E8:H8"/>
    <mergeCell ref="I8:J8"/>
    <mergeCell ref="K8:N8"/>
    <mergeCell ref="O8:P8"/>
    <mergeCell ref="Q8:T8"/>
    <mergeCell ref="U8:V8"/>
    <mergeCell ref="W8:Z8"/>
    <mergeCell ref="Q9:Z9"/>
    <mergeCell ref="Q10:Z10"/>
    <mergeCell ref="Q12:Z12"/>
    <mergeCell ref="Q13:Z13"/>
    <mergeCell ref="B9:D9"/>
    <mergeCell ref="E9:L9"/>
    <mergeCell ref="M9:P9"/>
    <mergeCell ref="E10:H10"/>
    <mergeCell ref="O10:P10"/>
    <mergeCell ref="E13:N13"/>
    <mergeCell ref="B10:D10"/>
    <mergeCell ref="B11:D11"/>
    <mergeCell ref="B12:D12"/>
    <mergeCell ref="B13:D13"/>
    <mergeCell ref="K18:P18"/>
    <mergeCell ref="O23:R23"/>
    <mergeCell ref="Q20:R20"/>
    <mergeCell ref="S20:T20"/>
    <mergeCell ref="B21:Z21"/>
    <mergeCell ref="B19:D19"/>
    <mergeCell ref="B20:D20"/>
    <mergeCell ref="B23:D23"/>
    <mergeCell ref="E19:J19"/>
    <mergeCell ref="K19:P19"/>
    <mergeCell ref="E20:J20"/>
    <mergeCell ref="K20:P20"/>
    <mergeCell ref="E23:J23"/>
    <mergeCell ref="S23:Z23"/>
    <mergeCell ref="Y79:Z79"/>
    <mergeCell ref="B14:D14"/>
    <mergeCell ref="E14:J14"/>
    <mergeCell ref="K14:P14"/>
    <mergeCell ref="B15:D15"/>
    <mergeCell ref="E15:J15"/>
    <mergeCell ref="K15:P15"/>
    <mergeCell ref="E16:J16"/>
    <mergeCell ref="K16:P16"/>
    <mergeCell ref="E17:J17"/>
    <mergeCell ref="K17:P17"/>
    <mergeCell ref="W16:X16"/>
    <mergeCell ref="Y16:Z16"/>
    <mergeCell ref="B16:D16"/>
    <mergeCell ref="B17:D17"/>
    <mergeCell ref="B18:D18"/>
    <mergeCell ref="Q17:R17"/>
    <mergeCell ref="S17:T17"/>
    <mergeCell ref="Q16:R16"/>
    <mergeCell ref="S16:T16"/>
    <mergeCell ref="U16:V16"/>
    <mergeCell ref="Q18:R18"/>
    <mergeCell ref="S18:T18"/>
    <mergeCell ref="E18:J18"/>
  </mergeCells>
  <dataValidations count="21">
    <dataValidation type="list" allowBlank="1" showErrorMessage="1" sqref="I30" xr:uid="{00000000-0002-0000-0100-000000000000}">
      <formula1>$AH$28:$AH$50</formula1>
    </dataValidation>
    <dataValidation type="list" allowBlank="1" showErrorMessage="1" sqref="U16" xr:uid="{00000000-0002-0000-0100-000001000000}">
      <formula1>$BP$2:$BP$4</formula1>
    </dataValidation>
    <dataValidation type="list" allowBlank="1" showErrorMessage="1" sqref="P80:P88" xr:uid="{00000000-0002-0000-0100-000002000000}">
      <formula1>$AE$27:$AE$29</formula1>
    </dataValidation>
    <dataValidation type="list" allowBlank="1" showErrorMessage="1" sqref="H91:H98" xr:uid="{00000000-0002-0000-0100-000003000000}">
      <formula1>$AD$28:$AD$29</formula1>
    </dataValidation>
    <dataValidation type="list" allowBlank="1" showErrorMessage="1" sqref="W8" xr:uid="{00000000-0002-0000-0100-000004000000}">
      <formula1>$BS$2:$BS$9</formula1>
    </dataValidation>
    <dataValidation type="list" allowBlank="1" showErrorMessage="1" sqref="L80:L88" xr:uid="{00000000-0002-0000-0100-000005000000}">
      <formula1>$AD$27:$AD$29</formula1>
    </dataValidation>
    <dataValidation type="list" allowBlank="1" showErrorMessage="1" sqref="W16 Y16" xr:uid="{00000000-0002-0000-0100-000006000000}">
      <formula1>$BQ$2:$BQ$24</formula1>
    </dataValidation>
    <dataValidation type="list" allowBlank="1" showErrorMessage="1" sqref="K10" xr:uid="{00000000-0002-0000-0100-000007000000}">
      <formula1>$BM$2:$BM$51</formula1>
    </dataValidation>
    <dataValidation type="list" allowBlank="1" showErrorMessage="1" sqref="S20" xr:uid="{00000000-0002-0000-0100-000008000000}">
      <formula1>$BO$2:$BO$4</formula1>
    </dataValidation>
    <dataValidation type="list" allowBlank="1" showErrorMessage="1" sqref="Q16:Q20" xr:uid="{00000000-0002-0000-0100-000009000000}">
      <formula1>$BR$2:$BR$56</formula1>
    </dataValidation>
    <dataValidation type="list" allowBlank="1" showInputMessage="1" showErrorMessage="1" prompt="Feedback - Select from the dropdown_x000a_" sqref="K103 K105 K107" xr:uid="{00000000-0002-0000-0100-00000A000000}">
      <formula1>$AG$27:$AG$29</formula1>
    </dataValidation>
    <dataValidation type="list" allowBlank="1" showErrorMessage="1" sqref="S16:S19" xr:uid="{00000000-0002-0000-0100-00000B000000}">
      <formula1>$BN$2:$BN$6</formula1>
    </dataValidation>
    <dataValidation type="list" allowBlank="1" showErrorMessage="1" sqref="E8" xr:uid="{00000000-0002-0000-0100-00000C000000}">
      <formula1>$BJ$2:$BJ$4</formula1>
    </dataValidation>
    <dataValidation type="list" allowBlank="1" showErrorMessage="1" sqref="D80:D88" xr:uid="{00000000-0002-0000-0100-00000D000000}">
      <formula1>$AC$27:$AC$36</formula1>
    </dataValidation>
    <dataValidation type="list" allowBlank="1" showErrorMessage="1" sqref="K8" xr:uid="{00000000-0002-0000-0100-00000E000000}">
      <formula1>$BK$2:$BK$12</formula1>
    </dataValidation>
    <dataValidation type="list" allowBlank="1" showErrorMessage="1" sqref="D91:D98" xr:uid="{00000000-0002-0000-0100-00000F000000}">
      <formula1>$AF$27:$AF$33</formula1>
    </dataValidation>
    <dataValidation type="list" allowBlank="1" showErrorMessage="1" sqref="Q8" xr:uid="{00000000-0002-0000-0100-000010000000}">
      <formula1>$BL$2:$BL$6</formula1>
    </dataValidation>
    <dataValidation type="list" allowBlank="1" showInputMessage="1" showErrorMessage="1" sqref="Y11:Z11" xr:uid="{5AE59F1E-C6E1-4B94-AB5D-C3B90BCBE12D}">
      <formula1>$BU$2:$BU$4</formula1>
    </dataValidation>
    <dataValidation type="list" allowBlank="1" showInputMessage="1" showErrorMessage="1" sqref="S11:V11" xr:uid="{F4A24B95-1591-4A04-ADC5-CCCBC2212B2B}">
      <formula1>$BT$2:$BT$4</formula1>
    </dataValidation>
    <dataValidation type="list" allowBlank="1" showErrorMessage="1" sqref="H80:K88" xr:uid="{004D9764-33D6-45FE-AC8C-E6854DD54A50}">
      <formula1>$AD$27:$AD$30</formula1>
    </dataValidation>
    <dataValidation type="list" allowBlank="1" showInputMessage="1" showErrorMessage="1" sqref="Y81:Z88 Y80:Z80" xr:uid="{062B5963-332B-4E69-80CD-03D9C2E729BE}">
      <formula1>$BV$2:$BV$8</formula1>
    </dataValidation>
  </dataValidations>
  <pageMargins left="0.7" right="0.7" top="0.75" bottom="0.75" header="0" footer="0"/>
  <pageSetup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M1031"/>
  <sheetViews>
    <sheetView showZeros="0" zoomScale="80" zoomScaleNormal="80" workbookViewId="0">
      <selection activeCell="CU22" sqref="CU22"/>
    </sheetView>
  </sheetViews>
  <sheetFormatPr defaultColWidth="11.19921875" defaultRowHeight="15" customHeight="1"/>
  <cols>
    <col min="1" max="1" width="2.19921875" customWidth="1"/>
    <col min="3" max="3" width="2" customWidth="1"/>
    <col min="5" max="5" width="2" customWidth="1"/>
    <col min="7" max="7" width="2" customWidth="1"/>
    <col min="9" max="9" width="2" customWidth="1"/>
    <col min="10" max="10" width="10.796875" customWidth="1"/>
    <col min="11" max="11" width="2" customWidth="1"/>
    <col min="13" max="13" width="2" customWidth="1"/>
    <col min="15" max="15" width="2" customWidth="1"/>
    <col min="17" max="17" width="2" customWidth="1"/>
    <col min="19" max="19" width="2" customWidth="1"/>
    <col min="21" max="21" width="2" customWidth="1"/>
    <col min="23" max="23" width="2" customWidth="1"/>
    <col min="25" max="25" width="2" customWidth="1"/>
    <col min="27" max="27" width="10.796875" customWidth="1"/>
    <col min="28" max="38" width="10.796875" hidden="1" customWidth="1"/>
    <col min="39" max="43" width="11.19921875" hidden="1" customWidth="1"/>
    <col min="44" max="44" width="1.3984375" hidden="1" customWidth="1"/>
    <col min="45" max="45" width="11.19921875" hidden="1" customWidth="1"/>
    <col min="46" max="46" width="0.69921875" hidden="1" customWidth="1"/>
    <col min="47" max="47" width="0.8984375" hidden="1" customWidth="1"/>
    <col min="48" max="48" width="0.3984375" hidden="1" customWidth="1"/>
    <col min="49" max="49" width="11.19921875" hidden="1" customWidth="1"/>
    <col min="50" max="50" width="0.69921875" hidden="1" customWidth="1"/>
    <col min="51" max="52" width="0.8984375" hidden="1" customWidth="1"/>
    <col min="53" max="53" width="11.19921875" hidden="1" customWidth="1"/>
    <col min="54" max="54" width="0.69921875" hidden="1" customWidth="1"/>
    <col min="55" max="55" width="0.8984375" hidden="1" customWidth="1"/>
    <col min="56" max="56" width="1" hidden="1" customWidth="1"/>
    <col min="57" max="57" width="11.19921875" hidden="1" customWidth="1"/>
    <col min="58" max="58" width="1" hidden="1" customWidth="1"/>
    <col min="59" max="59" width="10.796875" hidden="1" customWidth="1"/>
    <col min="60" max="60" width="9.59765625" hidden="1" customWidth="1"/>
    <col min="61" max="91" width="11.19921875" hidden="1" customWidth="1"/>
    <col min="92" max="93" width="11.19921875" customWidth="1"/>
  </cols>
  <sheetData>
    <row r="1" spans="2:91" ht="15" customHeight="1">
      <c r="CA1" s="2" t="s">
        <v>0</v>
      </c>
      <c r="CB1" s="2" t="s">
        <v>1</v>
      </c>
      <c r="CC1" s="2" t="s">
        <v>2</v>
      </c>
      <c r="CD1" s="2" t="s">
        <v>3</v>
      </c>
      <c r="CE1" s="2" t="s">
        <v>4</v>
      </c>
      <c r="CF1" s="2" t="s">
        <v>5</v>
      </c>
      <c r="CG1" s="2" t="s">
        <v>6</v>
      </c>
      <c r="CH1" s="2" t="s">
        <v>7</v>
      </c>
      <c r="CI1" s="2" t="s">
        <v>8</v>
      </c>
      <c r="CJ1" s="8" t="s">
        <v>105</v>
      </c>
      <c r="CK1" s="2" t="s">
        <v>254</v>
      </c>
      <c r="CL1" s="2" t="s">
        <v>255</v>
      </c>
      <c r="CM1" s="2" t="s">
        <v>272</v>
      </c>
    </row>
    <row r="2" spans="2:91" ht="15" customHeight="1">
      <c r="B2" s="94" t="s">
        <v>217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  <c r="CA2" s="1" t="s">
        <v>9</v>
      </c>
      <c r="CB2" s="1" t="s">
        <v>10</v>
      </c>
      <c r="CC2" s="1" t="s">
        <v>11</v>
      </c>
      <c r="CD2" s="3" t="s">
        <v>12</v>
      </c>
      <c r="CE2" s="1" t="s">
        <v>13</v>
      </c>
      <c r="CF2" s="1" t="s">
        <v>14</v>
      </c>
      <c r="CG2" s="1" t="s">
        <v>15</v>
      </c>
      <c r="CH2" s="4" t="s">
        <v>16</v>
      </c>
      <c r="CI2" s="3" t="s">
        <v>12</v>
      </c>
      <c r="CJ2" s="1" t="s">
        <v>107</v>
      </c>
      <c r="CK2" s="1" t="s">
        <v>256</v>
      </c>
      <c r="CL2" s="1" t="s">
        <v>259</v>
      </c>
      <c r="CM2" s="1" t="s">
        <v>277</v>
      </c>
    </row>
    <row r="3" spans="2:91" ht="15" customHeight="1">
      <c r="B3" s="97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5"/>
      <c r="CA3" s="1" t="s">
        <v>17</v>
      </c>
      <c r="CB3" s="1" t="s">
        <v>18</v>
      </c>
      <c r="CC3" s="1" t="s">
        <v>19</v>
      </c>
      <c r="CD3" s="3" t="s">
        <v>20</v>
      </c>
      <c r="CE3" s="1" t="s">
        <v>21</v>
      </c>
      <c r="CF3" s="1" t="s">
        <v>22</v>
      </c>
      <c r="CG3" s="1" t="s">
        <v>23</v>
      </c>
      <c r="CH3" s="5">
        <v>9</v>
      </c>
      <c r="CI3" s="3" t="s">
        <v>20</v>
      </c>
      <c r="CJ3" s="1" t="s">
        <v>108</v>
      </c>
      <c r="CK3" s="1" t="s">
        <v>257</v>
      </c>
      <c r="CL3" s="1" t="s">
        <v>260</v>
      </c>
      <c r="CM3" s="1" t="s">
        <v>273</v>
      </c>
    </row>
    <row r="4" spans="2:91" ht="15" customHeight="1">
      <c r="B4" s="9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5"/>
      <c r="CA4" s="1" t="s">
        <v>24</v>
      </c>
      <c r="CB4" s="1" t="s">
        <v>25</v>
      </c>
      <c r="CC4" s="7" t="s">
        <v>109</v>
      </c>
      <c r="CD4" s="3" t="s">
        <v>27</v>
      </c>
      <c r="CE4" s="1" t="s">
        <v>28</v>
      </c>
      <c r="CF4" s="1" t="s">
        <v>29</v>
      </c>
      <c r="CG4" s="1" t="s">
        <v>30</v>
      </c>
      <c r="CH4" s="1">
        <v>8.9</v>
      </c>
      <c r="CI4" s="3" t="s">
        <v>27</v>
      </c>
      <c r="CJ4" s="1" t="s">
        <v>110</v>
      </c>
      <c r="CK4" s="1" t="s">
        <v>258</v>
      </c>
      <c r="CL4" s="1" t="s">
        <v>261</v>
      </c>
      <c r="CM4" s="1" t="s">
        <v>278</v>
      </c>
    </row>
    <row r="5" spans="2:91" ht="15" customHeight="1">
      <c r="B5" s="97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5"/>
      <c r="CA5" s="1"/>
      <c r="CB5" s="1" t="s">
        <v>33</v>
      </c>
      <c r="CC5" s="1" t="s">
        <v>26</v>
      </c>
      <c r="CD5" s="3" t="s">
        <v>35</v>
      </c>
      <c r="CE5" s="1" t="s">
        <v>19</v>
      </c>
      <c r="CF5" s="1"/>
      <c r="CG5" s="1"/>
      <c r="CH5" s="1">
        <v>8.8000000000000007</v>
      </c>
      <c r="CI5" s="3" t="s">
        <v>35</v>
      </c>
      <c r="CJ5" s="1" t="s">
        <v>111</v>
      </c>
      <c r="CM5" s="1" t="s">
        <v>279</v>
      </c>
    </row>
    <row r="6" spans="2:91" ht="15" customHeight="1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00"/>
      <c r="CA6" s="1"/>
      <c r="CB6" s="1" t="s">
        <v>36</v>
      </c>
      <c r="CC6" s="1" t="s">
        <v>34</v>
      </c>
      <c r="CD6" s="3" t="s">
        <v>37</v>
      </c>
      <c r="CE6" s="1" t="s">
        <v>38</v>
      </c>
      <c r="CF6" s="1"/>
      <c r="CG6" s="1"/>
      <c r="CH6" s="1">
        <v>8.6999999999999993</v>
      </c>
      <c r="CI6" s="3" t="s">
        <v>39</v>
      </c>
      <c r="CJ6" s="1" t="s">
        <v>112</v>
      </c>
      <c r="CM6" s="1" t="s">
        <v>280</v>
      </c>
    </row>
    <row r="7" spans="2:91" ht="18" customHeight="1">
      <c r="B7" s="77" t="s">
        <v>31</v>
      </c>
      <c r="C7" s="78"/>
      <c r="D7" s="101"/>
      <c r="E7" s="77">
        <f>Referee!E7</f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01"/>
      <c r="U7" s="77" t="s">
        <v>32</v>
      </c>
      <c r="V7" s="101"/>
      <c r="W7" s="77">
        <f>Referee!W7</f>
        <v>0</v>
      </c>
      <c r="X7" s="78"/>
      <c r="Y7" s="78"/>
      <c r="Z7" s="101"/>
      <c r="CA7" s="1"/>
      <c r="CB7" s="1" t="s">
        <v>42</v>
      </c>
      <c r="CC7" s="1"/>
      <c r="CD7" s="3" t="s">
        <v>43</v>
      </c>
      <c r="CE7" s="1"/>
      <c r="CF7" s="1"/>
      <c r="CG7" s="1"/>
      <c r="CH7" s="1">
        <v>8.6</v>
      </c>
      <c r="CI7" s="3" t="s">
        <v>44</v>
      </c>
      <c r="CJ7" s="1" t="s">
        <v>113</v>
      </c>
    </row>
    <row r="8" spans="2:91" ht="18" customHeight="1">
      <c r="B8" s="79" t="s">
        <v>0</v>
      </c>
      <c r="C8" s="80"/>
      <c r="D8" s="90"/>
      <c r="E8" s="79">
        <f>Referee!E8</f>
        <v>0</v>
      </c>
      <c r="F8" s="80"/>
      <c r="G8" s="80"/>
      <c r="H8" s="90"/>
      <c r="I8" s="79" t="s">
        <v>1</v>
      </c>
      <c r="J8" s="90"/>
      <c r="K8" s="79">
        <f>Referee!K8</f>
        <v>0</v>
      </c>
      <c r="L8" s="80"/>
      <c r="M8" s="80"/>
      <c r="N8" s="90"/>
      <c r="O8" s="79" t="s">
        <v>2</v>
      </c>
      <c r="P8" s="90"/>
      <c r="Q8" s="79">
        <f>Referee!Q8</f>
        <v>0</v>
      </c>
      <c r="R8" s="80"/>
      <c r="S8" s="80"/>
      <c r="T8" s="90"/>
      <c r="U8" s="79" t="s">
        <v>105</v>
      </c>
      <c r="V8" s="90"/>
      <c r="W8" s="79">
        <f>Referee!W8</f>
        <v>0</v>
      </c>
      <c r="X8" s="80"/>
      <c r="Y8" s="80"/>
      <c r="Z8" s="90"/>
      <c r="CA8" s="1"/>
      <c r="CB8" s="1" t="s">
        <v>47</v>
      </c>
      <c r="CC8" s="1"/>
      <c r="CD8" s="3" t="s">
        <v>48</v>
      </c>
      <c r="CE8" s="1"/>
      <c r="CF8" s="1"/>
      <c r="CG8" s="1"/>
      <c r="CH8" s="1">
        <v>8.5</v>
      </c>
      <c r="CI8" s="3" t="s">
        <v>43</v>
      </c>
      <c r="CJ8" s="1" t="s">
        <v>114</v>
      </c>
    </row>
    <row r="9" spans="2:91" ht="18" customHeight="1">
      <c r="B9" s="79" t="s">
        <v>40</v>
      </c>
      <c r="C9" s="80"/>
      <c r="D9" s="90"/>
      <c r="E9" s="79">
        <f>Referee!E9</f>
        <v>0</v>
      </c>
      <c r="F9" s="80"/>
      <c r="G9" s="80"/>
      <c r="H9" s="80"/>
      <c r="I9" s="80"/>
      <c r="J9" s="80"/>
      <c r="K9" s="80"/>
      <c r="L9" s="90"/>
      <c r="M9" s="79" t="s">
        <v>41</v>
      </c>
      <c r="N9" s="80"/>
      <c r="O9" s="80"/>
      <c r="P9" s="90"/>
      <c r="Q9" s="79">
        <f>Referee!Q9</f>
        <v>0</v>
      </c>
      <c r="R9" s="80"/>
      <c r="S9" s="80"/>
      <c r="T9" s="80"/>
      <c r="U9" s="80"/>
      <c r="V9" s="80"/>
      <c r="W9" s="80"/>
      <c r="X9" s="80"/>
      <c r="Y9" s="80"/>
      <c r="Z9" s="90"/>
      <c r="CA9" s="1"/>
      <c r="CB9" s="1" t="s">
        <v>49</v>
      </c>
      <c r="CC9" s="1"/>
      <c r="CD9" s="3" t="s">
        <v>50</v>
      </c>
      <c r="CE9" s="1"/>
      <c r="CF9" s="1"/>
      <c r="CG9" s="1"/>
      <c r="CH9" s="6">
        <v>8.4</v>
      </c>
      <c r="CI9" s="3" t="s">
        <v>48</v>
      </c>
      <c r="CJ9" s="1" t="s">
        <v>115</v>
      </c>
    </row>
    <row r="10" spans="2:91" ht="18" customHeight="1">
      <c r="B10" s="79" t="s">
        <v>45</v>
      </c>
      <c r="C10" s="80"/>
      <c r="D10" s="90"/>
      <c r="E10" s="79">
        <f>Referee!E10</f>
        <v>0</v>
      </c>
      <c r="F10" s="80"/>
      <c r="G10" s="80"/>
      <c r="H10" s="90"/>
      <c r="I10" s="79" t="s">
        <v>3</v>
      </c>
      <c r="J10" s="90"/>
      <c r="K10" s="79">
        <f>Referee!K10</f>
        <v>0</v>
      </c>
      <c r="L10" s="80"/>
      <c r="M10" s="80"/>
      <c r="N10" s="90"/>
      <c r="O10" s="79" t="s">
        <v>46</v>
      </c>
      <c r="P10" s="90"/>
      <c r="Q10" s="79">
        <f>Referee!Q10</f>
        <v>0</v>
      </c>
      <c r="R10" s="80"/>
      <c r="S10" s="80"/>
      <c r="T10" s="80"/>
      <c r="U10" s="80"/>
      <c r="V10" s="80"/>
      <c r="W10" s="80"/>
      <c r="X10" s="80"/>
      <c r="Y10" s="80"/>
      <c r="Z10" s="90"/>
      <c r="CA10" s="1"/>
      <c r="CB10" s="1" t="s">
        <v>51</v>
      </c>
      <c r="CC10" s="1"/>
      <c r="CD10" s="3" t="s">
        <v>52</v>
      </c>
      <c r="CE10" s="1"/>
      <c r="CF10" s="1"/>
      <c r="CG10" s="1"/>
      <c r="CH10" s="1">
        <v>8.3000000000000007</v>
      </c>
      <c r="CI10" s="3" t="s">
        <v>53</v>
      </c>
    </row>
    <row r="11" spans="2:91" ht="18" customHeight="1">
      <c r="B11" s="71" t="s">
        <v>116</v>
      </c>
      <c r="C11" s="71"/>
      <c r="D11" s="71"/>
      <c r="E11" s="107">
        <f>Referee!E11</f>
        <v>0</v>
      </c>
      <c r="F11" s="108"/>
      <c r="G11" s="108"/>
      <c r="H11" s="109"/>
      <c r="I11" s="110" t="s">
        <v>117</v>
      </c>
      <c r="J11" s="111"/>
      <c r="K11" s="112">
        <f>Referee!K11</f>
        <v>0</v>
      </c>
      <c r="L11" s="113"/>
      <c r="M11" s="113"/>
      <c r="N11" s="114"/>
      <c r="O11" s="110" t="s">
        <v>262</v>
      </c>
      <c r="P11" s="115"/>
      <c r="Q11" s="115"/>
      <c r="R11" s="111"/>
      <c r="S11" s="110">
        <f>Referee!S11</f>
        <v>0</v>
      </c>
      <c r="T11" s="115"/>
      <c r="U11" s="115"/>
      <c r="V11" s="111"/>
      <c r="W11" s="202"/>
      <c r="X11" s="203"/>
      <c r="Y11" s="203"/>
      <c r="Z11" s="204"/>
      <c r="CA11" s="1"/>
      <c r="CB11" s="1" t="s">
        <v>54</v>
      </c>
      <c r="CC11" s="1"/>
      <c r="CD11" s="3" t="s">
        <v>55</v>
      </c>
      <c r="CE11" s="1"/>
      <c r="CF11" s="1"/>
      <c r="CG11" s="1"/>
      <c r="CH11" s="1">
        <v>8.1999999999999993</v>
      </c>
      <c r="CI11" s="3" t="s">
        <v>50</v>
      </c>
    </row>
    <row r="12" spans="2:91" ht="18" customHeight="1">
      <c r="B12" s="79" t="s">
        <v>57</v>
      </c>
      <c r="C12" s="80"/>
      <c r="D12" s="90"/>
      <c r="E12" s="79">
        <f>Referee!E12</f>
        <v>0</v>
      </c>
      <c r="F12" s="80"/>
      <c r="G12" s="80"/>
      <c r="H12" s="80"/>
      <c r="I12" s="80"/>
      <c r="J12" s="80"/>
      <c r="K12" s="80"/>
      <c r="L12" s="80"/>
      <c r="M12" s="80"/>
      <c r="N12" s="90"/>
      <c r="O12" s="79" t="s">
        <v>118</v>
      </c>
      <c r="P12" s="90"/>
      <c r="Q12" s="79">
        <f>Referee!Q12</f>
        <v>0</v>
      </c>
      <c r="R12" s="80"/>
      <c r="S12" s="80"/>
      <c r="T12" s="80"/>
      <c r="U12" s="80"/>
      <c r="V12" s="80"/>
      <c r="W12" s="80"/>
      <c r="X12" s="80"/>
      <c r="Y12" s="80"/>
      <c r="Z12" s="90"/>
      <c r="CA12" s="1"/>
      <c r="CB12" s="1" t="s">
        <v>119</v>
      </c>
      <c r="CC12" s="1"/>
      <c r="CD12" s="3" t="s">
        <v>58</v>
      </c>
      <c r="CE12" s="1"/>
      <c r="CF12" s="1"/>
      <c r="CG12" s="1"/>
      <c r="CH12" s="1">
        <v>8.1</v>
      </c>
      <c r="CI12" s="3" t="s">
        <v>59</v>
      </c>
    </row>
    <row r="13" spans="2:91" ht="18" customHeight="1">
      <c r="B13" s="102" t="s">
        <v>120</v>
      </c>
      <c r="C13" s="95"/>
      <c r="D13" s="96"/>
      <c r="E13" s="102">
        <f>Referee!E13</f>
        <v>0</v>
      </c>
      <c r="F13" s="95"/>
      <c r="G13" s="95"/>
      <c r="H13" s="95"/>
      <c r="I13" s="95"/>
      <c r="J13" s="95"/>
      <c r="K13" s="95"/>
      <c r="L13" s="95"/>
      <c r="M13" s="95"/>
      <c r="N13" s="96"/>
      <c r="O13" s="102" t="s">
        <v>118</v>
      </c>
      <c r="P13" s="96"/>
      <c r="Q13" s="79">
        <f>Referee!Q13</f>
        <v>0</v>
      </c>
      <c r="R13" s="80"/>
      <c r="S13" s="80"/>
      <c r="T13" s="80"/>
      <c r="U13" s="80"/>
      <c r="V13" s="80"/>
      <c r="W13" s="80"/>
      <c r="X13" s="80"/>
      <c r="Y13" s="80"/>
      <c r="Z13" s="90"/>
      <c r="CA13" s="1"/>
      <c r="CB13" s="1"/>
      <c r="CC13" s="1"/>
      <c r="CD13" s="3" t="s">
        <v>60</v>
      </c>
      <c r="CE13" s="1"/>
      <c r="CF13" s="1"/>
      <c r="CG13" s="1"/>
      <c r="CH13" s="6">
        <v>8</v>
      </c>
      <c r="CI13" s="3" t="s">
        <v>61</v>
      </c>
    </row>
    <row r="14" spans="2:91" ht="18" customHeight="1">
      <c r="B14" s="64"/>
      <c r="C14" s="65"/>
      <c r="D14" s="66"/>
      <c r="E14" s="64"/>
      <c r="F14" s="65"/>
      <c r="G14" s="65"/>
      <c r="H14" s="65"/>
      <c r="I14" s="65"/>
      <c r="J14" s="66"/>
      <c r="K14" s="64"/>
      <c r="L14" s="65"/>
      <c r="M14" s="65"/>
      <c r="N14" s="65"/>
      <c r="O14" s="65"/>
      <c r="P14" s="66"/>
      <c r="Q14" s="201" t="s">
        <v>8</v>
      </c>
      <c r="R14" s="96"/>
      <c r="S14" s="102" t="s">
        <v>56</v>
      </c>
      <c r="T14" s="96"/>
      <c r="U14" s="127" t="s">
        <v>6</v>
      </c>
      <c r="V14" s="96"/>
      <c r="W14" s="102" t="s">
        <v>121</v>
      </c>
      <c r="X14" s="96"/>
      <c r="Y14" s="102" t="s">
        <v>57</v>
      </c>
      <c r="Z14" s="96"/>
      <c r="CA14" s="1"/>
      <c r="CB14" s="1"/>
      <c r="CC14" s="1"/>
      <c r="CD14" s="3" t="s">
        <v>62</v>
      </c>
      <c r="CE14" s="1"/>
      <c r="CF14" s="1"/>
      <c r="CG14" s="1"/>
      <c r="CH14" s="1">
        <v>7.9</v>
      </c>
      <c r="CI14" s="3" t="s">
        <v>52</v>
      </c>
    </row>
    <row r="15" spans="2:91" ht="18" customHeight="1">
      <c r="B15" s="67"/>
      <c r="C15" s="67"/>
      <c r="D15" s="67"/>
      <c r="E15" s="68" t="s">
        <v>269</v>
      </c>
      <c r="F15" s="68"/>
      <c r="G15" s="68"/>
      <c r="H15" s="68"/>
      <c r="I15" s="68"/>
      <c r="J15" s="69"/>
      <c r="K15" s="70" t="s">
        <v>270</v>
      </c>
      <c r="L15" s="70"/>
      <c r="M15" s="70"/>
      <c r="N15" s="70"/>
      <c r="O15" s="70"/>
      <c r="P15" s="70"/>
      <c r="Q15" s="78"/>
      <c r="R15" s="101"/>
      <c r="S15" s="178"/>
      <c r="T15" s="101"/>
      <c r="U15" s="178"/>
      <c r="V15" s="101"/>
      <c r="W15" s="178"/>
      <c r="X15" s="101"/>
      <c r="Y15" s="178"/>
      <c r="Z15" s="101"/>
      <c r="CA15" s="1"/>
      <c r="CB15" s="1"/>
      <c r="CC15" s="1"/>
      <c r="CD15" s="3" t="s">
        <v>63</v>
      </c>
      <c r="CE15" s="1"/>
      <c r="CF15" s="1"/>
      <c r="CG15" s="1"/>
      <c r="CH15" s="1">
        <v>7.8</v>
      </c>
      <c r="CI15" s="3" t="s">
        <v>55</v>
      </c>
    </row>
    <row r="16" spans="2:91" ht="18" customHeight="1">
      <c r="B16" s="77" t="s">
        <v>13</v>
      </c>
      <c r="C16" s="78"/>
      <c r="D16" s="78"/>
      <c r="E16" s="71">
        <f>Referee!E16</f>
        <v>0</v>
      </c>
      <c r="F16" s="71"/>
      <c r="G16" s="71"/>
      <c r="H16" s="71"/>
      <c r="I16" s="71"/>
      <c r="J16" s="71"/>
      <c r="K16" s="72">
        <f>Referee!K16</f>
        <v>0</v>
      </c>
      <c r="L16" s="72"/>
      <c r="M16" s="72"/>
      <c r="N16" s="72"/>
      <c r="O16" s="72"/>
      <c r="P16" s="72"/>
      <c r="Q16" s="163">
        <f>Referee!Q16</f>
        <v>0</v>
      </c>
      <c r="R16" s="90"/>
      <c r="S16" s="79">
        <f>Referee!S16</f>
        <v>0</v>
      </c>
      <c r="T16" s="90"/>
      <c r="U16" s="28"/>
      <c r="V16" s="29"/>
      <c r="W16" s="29"/>
      <c r="X16" s="29"/>
      <c r="Y16" s="29"/>
      <c r="Z16" s="30"/>
      <c r="CA16" s="1"/>
      <c r="CB16" s="1"/>
      <c r="CC16" s="1"/>
      <c r="CD16" s="3" t="s">
        <v>64</v>
      </c>
      <c r="CE16" s="1"/>
      <c r="CF16" s="1"/>
      <c r="CG16" s="1"/>
      <c r="CH16" s="1">
        <v>7.7</v>
      </c>
      <c r="CI16" s="3" t="s">
        <v>58</v>
      </c>
    </row>
    <row r="17" spans="1:87" ht="18" customHeight="1">
      <c r="B17" s="79" t="s">
        <v>122</v>
      </c>
      <c r="C17" s="80"/>
      <c r="D17" s="81"/>
      <c r="E17" s="71">
        <f>Referee!E17</f>
        <v>0</v>
      </c>
      <c r="F17" s="71"/>
      <c r="G17" s="71"/>
      <c r="H17" s="71"/>
      <c r="I17" s="71"/>
      <c r="J17" s="71"/>
      <c r="K17" s="72">
        <f>Referee!K17</f>
        <v>0</v>
      </c>
      <c r="L17" s="72"/>
      <c r="M17" s="72"/>
      <c r="N17" s="72"/>
      <c r="O17" s="72"/>
      <c r="P17" s="72"/>
      <c r="Q17" s="163">
        <f>Referee!Q17</f>
        <v>0</v>
      </c>
      <c r="R17" s="90"/>
      <c r="S17" s="79">
        <f>Referee!S17</f>
        <v>0</v>
      </c>
      <c r="T17" s="90"/>
      <c r="U17" s="198"/>
      <c r="V17" s="90"/>
      <c r="W17" s="196"/>
      <c r="X17" s="197"/>
      <c r="Y17" s="198"/>
      <c r="Z17" s="90"/>
      <c r="CA17" s="1"/>
      <c r="CB17" s="1"/>
      <c r="CC17" s="1"/>
      <c r="CD17" s="3" t="s">
        <v>65</v>
      </c>
      <c r="CE17" s="1"/>
      <c r="CF17" s="1"/>
      <c r="CG17" s="1"/>
      <c r="CH17" s="1">
        <v>7.6</v>
      </c>
      <c r="CI17" s="3" t="s">
        <v>60</v>
      </c>
    </row>
    <row r="18" spans="1:87" ht="18" customHeight="1">
      <c r="B18" s="79" t="s">
        <v>123</v>
      </c>
      <c r="C18" s="80"/>
      <c r="D18" s="81"/>
      <c r="E18" s="71">
        <f>Referee!E18</f>
        <v>0</v>
      </c>
      <c r="F18" s="71"/>
      <c r="G18" s="71"/>
      <c r="H18" s="71"/>
      <c r="I18" s="71"/>
      <c r="J18" s="71"/>
      <c r="K18" s="72">
        <f>Referee!K18</f>
        <v>0</v>
      </c>
      <c r="L18" s="72"/>
      <c r="M18" s="72"/>
      <c r="N18" s="72"/>
      <c r="O18" s="72"/>
      <c r="P18" s="72"/>
      <c r="Q18" s="163">
        <f>Referee!Q18</f>
        <v>0</v>
      </c>
      <c r="R18" s="90"/>
      <c r="S18" s="79">
        <f>Referee!S18</f>
        <v>0</v>
      </c>
      <c r="T18" s="90"/>
      <c r="U18" s="28"/>
      <c r="V18" s="29"/>
      <c r="W18" s="29"/>
      <c r="X18" s="29"/>
      <c r="Y18" s="29"/>
      <c r="Z18" s="30"/>
      <c r="CA18" s="1"/>
      <c r="CB18" s="1"/>
      <c r="CC18" s="1"/>
      <c r="CD18" s="3" t="s">
        <v>66</v>
      </c>
      <c r="CE18" s="1"/>
      <c r="CF18" s="1"/>
      <c r="CG18" s="1"/>
      <c r="CH18" s="1">
        <v>7.5</v>
      </c>
      <c r="CI18" s="3" t="s">
        <v>62</v>
      </c>
    </row>
    <row r="19" spans="1:87" ht="18" customHeight="1">
      <c r="B19" s="79" t="s">
        <v>124</v>
      </c>
      <c r="C19" s="80"/>
      <c r="D19" s="81"/>
      <c r="E19" s="71">
        <f>Referee!E19</f>
        <v>0</v>
      </c>
      <c r="F19" s="71"/>
      <c r="G19" s="71"/>
      <c r="H19" s="71"/>
      <c r="I19" s="71"/>
      <c r="J19" s="71"/>
      <c r="K19" s="72">
        <f>Referee!K19</f>
        <v>0</v>
      </c>
      <c r="L19" s="72"/>
      <c r="M19" s="72"/>
      <c r="N19" s="72"/>
      <c r="O19" s="72"/>
      <c r="P19" s="72"/>
      <c r="Q19" s="163">
        <f>Referee!Q19</f>
        <v>0</v>
      </c>
      <c r="R19" s="90"/>
      <c r="S19" s="79">
        <f>Referee!S19</f>
        <v>0</v>
      </c>
      <c r="T19" s="90"/>
      <c r="U19" s="28"/>
      <c r="V19" s="29"/>
      <c r="W19" s="29"/>
      <c r="X19" s="29"/>
      <c r="Y19" s="29"/>
      <c r="Z19" s="30"/>
      <c r="CA19" s="1"/>
      <c r="CB19" s="1"/>
      <c r="CC19" s="1"/>
      <c r="CD19" s="3" t="s">
        <v>67</v>
      </c>
      <c r="CE19" s="1"/>
      <c r="CF19" s="1"/>
      <c r="CG19" s="1"/>
      <c r="CH19" s="1">
        <v>7.4</v>
      </c>
      <c r="CI19" s="3" t="s">
        <v>63</v>
      </c>
    </row>
    <row r="20" spans="1:87" ht="18" customHeight="1">
      <c r="B20" s="79" t="s">
        <v>22</v>
      </c>
      <c r="C20" s="80"/>
      <c r="D20" s="81"/>
      <c r="E20" s="71">
        <f>Referee!E20</f>
        <v>0</v>
      </c>
      <c r="F20" s="71"/>
      <c r="G20" s="71"/>
      <c r="H20" s="71"/>
      <c r="I20" s="71"/>
      <c r="J20" s="71"/>
      <c r="K20" s="72">
        <f>Referee!K20</f>
        <v>0</v>
      </c>
      <c r="L20" s="72"/>
      <c r="M20" s="72"/>
      <c r="N20" s="72"/>
      <c r="O20" s="72"/>
      <c r="P20" s="72"/>
      <c r="Q20" s="163">
        <f>Referee!Q20</f>
        <v>0</v>
      </c>
      <c r="R20" s="90"/>
      <c r="S20" s="79">
        <f>Referee!S20</f>
        <v>0</v>
      </c>
      <c r="T20" s="90"/>
      <c r="U20" s="28"/>
      <c r="V20" s="29"/>
      <c r="W20" s="29"/>
      <c r="X20" s="29"/>
      <c r="Y20" s="29"/>
      <c r="Z20" s="30"/>
      <c r="CA20" s="1"/>
      <c r="CB20" s="1"/>
      <c r="CC20" s="1"/>
      <c r="CD20" s="3" t="s">
        <v>68</v>
      </c>
      <c r="CE20" s="1"/>
      <c r="CF20" s="1"/>
      <c r="CG20" s="1"/>
      <c r="CH20" s="1">
        <v>7.3</v>
      </c>
      <c r="CI20" s="3" t="s">
        <v>64</v>
      </c>
    </row>
    <row r="21" spans="1:87" ht="18" customHeight="1">
      <c r="B21" s="84" t="s">
        <v>125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5"/>
      <c r="CA21" s="1"/>
      <c r="CB21" s="1"/>
      <c r="CC21" s="1"/>
      <c r="CD21" s="3" t="s">
        <v>69</v>
      </c>
      <c r="CE21" s="1"/>
      <c r="CF21" s="1"/>
      <c r="CG21" s="1"/>
      <c r="CH21" s="1">
        <v>7.2</v>
      </c>
      <c r="CI21" s="3" t="s">
        <v>65</v>
      </c>
    </row>
    <row r="22" spans="1:87" ht="18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CA22" s="1"/>
      <c r="CB22" s="1"/>
      <c r="CC22" s="1"/>
      <c r="CD22" s="3" t="s">
        <v>70</v>
      </c>
      <c r="CE22" s="1"/>
      <c r="CF22" s="1"/>
      <c r="CG22" s="1"/>
      <c r="CH22" s="1">
        <v>7.1</v>
      </c>
      <c r="CI22" s="3" t="s">
        <v>66</v>
      </c>
    </row>
    <row r="23" spans="1:87" ht="18" customHeight="1">
      <c r="B23" s="84" t="s">
        <v>116</v>
      </c>
      <c r="C23" s="83"/>
      <c r="D23" s="83"/>
      <c r="E23" s="199">
        <f>Referee!E23</f>
        <v>0</v>
      </c>
      <c r="F23" s="200"/>
      <c r="G23" s="200"/>
      <c r="H23" s="200"/>
      <c r="I23" s="200"/>
      <c r="J23" s="200"/>
      <c r="K23" s="200"/>
      <c r="L23" s="200"/>
      <c r="M23" s="34"/>
      <c r="N23" s="34"/>
      <c r="O23" s="82" t="s">
        <v>126</v>
      </c>
      <c r="P23" s="83"/>
      <c r="Q23" s="83"/>
      <c r="R23" s="83"/>
      <c r="S23" s="88"/>
      <c r="T23" s="88"/>
      <c r="U23" s="88"/>
      <c r="V23" s="88"/>
      <c r="W23" s="88"/>
      <c r="X23" s="88"/>
      <c r="Y23" s="88"/>
      <c r="Z23" s="89"/>
      <c r="CA23" s="1"/>
      <c r="CB23" s="1"/>
      <c r="CC23" s="1"/>
      <c r="CD23" s="3" t="s">
        <v>71</v>
      </c>
      <c r="CE23" s="1"/>
      <c r="CF23" s="1"/>
      <c r="CG23" s="1"/>
      <c r="CH23" s="6">
        <v>7</v>
      </c>
      <c r="CI23" s="3" t="s">
        <v>67</v>
      </c>
    </row>
    <row r="24" spans="1:87" ht="18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7"/>
      <c r="CA24" s="1"/>
      <c r="CB24" s="1"/>
      <c r="CC24" s="1"/>
      <c r="CD24" s="3" t="s">
        <v>72</v>
      </c>
      <c r="CE24" s="1"/>
      <c r="CF24" s="1"/>
      <c r="CG24" s="1"/>
      <c r="CH24" s="4" t="s">
        <v>73</v>
      </c>
      <c r="CI24" s="3" t="s">
        <v>68</v>
      </c>
    </row>
    <row r="25" spans="1:87" ht="15" customHeight="1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CA25" s="1"/>
      <c r="CB25" s="1"/>
      <c r="CC25" s="1"/>
      <c r="CD25" s="3" t="s">
        <v>74</v>
      </c>
      <c r="CE25" s="1"/>
      <c r="CF25" s="1"/>
      <c r="CG25" s="1"/>
      <c r="CH25" s="1"/>
      <c r="CI25" s="3" t="s">
        <v>69</v>
      </c>
    </row>
    <row r="26" spans="1:87" ht="18.75" customHeight="1">
      <c r="A26" s="7"/>
      <c r="B26" s="116" t="s">
        <v>267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8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2" t="s">
        <v>7</v>
      </c>
      <c r="AM26" s="7"/>
      <c r="AN26" s="7"/>
      <c r="AO26" s="7"/>
      <c r="CA26" s="1"/>
      <c r="CB26" s="1"/>
      <c r="CC26" s="1"/>
      <c r="CD26" s="3" t="s">
        <v>75</v>
      </c>
      <c r="CE26" s="1"/>
      <c r="CF26" s="1"/>
      <c r="CG26" s="1"/>
      <c r="CH26" s="1"/>
      <c r="CI26" s="3" t="s">
        <v>70</v>
      </c>
    </row>
    <row r="27" spans="1:87" ht="18">
      <c r="A27" s="7"/>
      <c r="B27" s="119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120"/>
      <c r="AA27" s="7"/>
      <c r="AB27" s="7"/>
      <c r="AC27" s="7"/>
      <c r="AD27" s="7"/>
      <c r="AE27" s="7"/>
      <c r="AF27" s="7"/>
      <c r="AG27" s="7"/>
      <c r="AH27" s="7" t="s">
        <v>218</v>
      </c>
      <c r="AI27" s="7" t="s">
        <v>163</v>
      </c>
      <c r="AJ27" s="7" t="s">
        <v>163</v>
      </c>
      <c r="AK27" s="7" t="s">
        <v>130</v>
      </c>
      <c r="AL27" s="4" t="s">
        <v>16</v>
      </c>
      <c r="AM27" s="7" t="s">
        <v>219</v>
      </c>
      <c r="AN27" s="7" t="s">
        <v>220</v>
      </c>
      <c r="AO27" s="7" t="s">
        <v>132</v>
      </c>
      <c r="CA27" s="1"/>
      <c r="CB27" s="1"/>
      <c r="CC27" s="1"/>
      <c r="CD27" s="3" t="s">
        <v>76</v>
      </c>
      <c r="CE27" s="1"/>
      <c r="CF27" s="1"/>
      <c r="CG27" s="1"/>
      <c r="CH27" s="1"/>
      <c r="CI27" s="3" t="s">
        <v>71</v>
      </c>
    </row>
    <row r="28" spans="1:87" ht="18">
      <c r="A28" s="7"/>
      <c r="B28" s="121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22"/>
      <c r="AA28" s="7"/>
      <c r="AB28" s="7"/>
      <c r="AC28" s="7"/>
      <c r="AD28" s="7"/>
      <c r="AE28" s="7"/>
      <c r="AF28" s="7"/>
      <c r="AG28" s="7"/>
      <c r="AH28" s="7" t="s">
        <v>221</v>
      </c>
      <c r="AI28" s="7" t="s">
        <v>166</v>
      </c>
      <c r="AJ28" s="7" t="s">
        <v>165</v>
      </c>
      <c r="AK28" s="7" t="s">
        <v>23</v>
      </c>
      <c r="AL28" s="5">
        <v>9</v>
      </c>
      <c r="AM28" s="7" t="s">
        <v>222</v>
      </c>
      <c r="AN28" s="7" t="s">
        <v>223</v>
      </c>
      <c r="AO28" s="7" t="s">
        <v>136</v>
      </c>
      <c r="CA28" s="1"/>
      <c r="CB28" s="1"/>
      <c r="CC28" s="1"/>
      <c r="CD28" s="3" t="s">
        <v>77</v>
      </c>
      <c r="CE28" s="1"/>
      <c r="CF28" s="1"/>
      <c r="CG28" s="1"/>
      <c r="CH28" s="1"/>
      <c r="CI28" s="3" t="s">
        <v>72</v>
      </c>
    </row>
    <row r="29" spans="1:87" ht="5.25" customHeight="1">
      <c r="A29" s="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7"/>
      <c r="AB29" s="7"/>
      <c r="AC29" s="7"/>
      <c r="AD29" s="7"/>
      <c r="AE29" s="7"/>
      <c r="AF29" s="7"/>
      <c r="AG29" s="7"/>
      <c r="AH29" s="7" t="s">
        <v>224</v>
      </c>
      <c r="AI29" s="7" t="s">
        <v>168</v>
      </c>
      <c r="AJ29" s="7" t="s">
        <v>166</v>
      </c>
      <c r="AK29" s="7" t="s">
        <v>139</v>
      </c>
      <c r="AL29" s="5">
        <v>8.9</v>
      </c>
      <c r="AM29" s="7"/>
      <c r="AN29" s="7"/>
      <c r="AO29" s="7" t="s">
        <v>141</v>
      </c>
      <c r="CA29" s="1"/>
      <c r="CB29" s="1"/>
      <c r="CC29" s="1"/>
      <c r="CD29" s="3" t="s">
        <v>78</v>
      </c>
      <c r="CE29" s="1"/>
      <c r="CF29" s="1"/>
      <c r="CG29" s="1"/>
      <c r="CH29" s="1"/>
      <c r="CI29" s="3" t="s">
        <v>74</v>
      </c>
    </row>
    <row r="30" spans="1:87" ht="27.75" customHeight="1">
      <c r="A30" s="7"/>
      <c r="B30" s="123" t="s">
        <v>142</v>
      </c>
      <c r="C30" s="105"/>
      <c r="D30" s="105"/>
      <c r="E30" s="105"/>
      <c r="F30" s="105"/>
      <c r="G30" s="105"/>
      <c r="H30" s="106"/>
      <c r="I30" s="104"/>
      <c r="J30" s="105"/>
      <c r="K30" s="105"/>
      <c r="L30" s="105"/>
      <c r="M30" s="105"/>
      <c r="N30" s="105"/>
      <c r="O30" s="106"/>
      <c r="P30" s="124" t="s">
        <v>57</v>
      </c>
      <c r="Q30" s="105"/>
      <c r="R30" s="105"/>
      <c r="S30" s="105"/>
      <c r="T30" s="106"/>
      <c r="U30" s="125" t="str">
        <f>IF(OR(MAX(BR74:BR79)&gt;=7),MAX(BR74:BR79),"&lt;7.0")</f>
        <v>&lt;7.0</v>
      </c>
      <c r="V30" s="105"/>
      <c r="W30" s="105"/>
      <c r="X30" s="105"/>
      <c r="Y30" s="105"/>
      <c r="Z30" s="126"/>
      <c r="AA30" s="7"/>
      <c r="AB30" s="7"/>
      <c r="AC30" s="7"/>
      <c r="AD30" s="7"/>
      <c r="AE30" s="7"/>
      <c r="AF30" s="7"/>
      <c r="AG30" s="7"/>
      <c r="AH30" s="7" t="s">
        <v>225</v>
      </c>
      <c r="AI30" s="7" t="s">
        <v>226</v>
      </c>
      <c r="AJ30" s="7" t="s">
        <v>168</v>
      </c>
      <c r="AK30" s="7"/>
      <c r="AL30" s="1">
        <v>8.8000000000000007</v>
      </c>
      <c r="AM30" s="7"/>
      <c r="AN30" s="7"/>
      <c r="AO30" s="7"/>
      <c r="CA30" s="1"/>
      <c r="CB30" s="1"/>
      <c r="CC30" s="1"/>
      <c r="CD30" s="3" t="s">
        <v>79</v>
      </c>
      <c r="CE30" s="1"/>
      <c r="CF30" s="1"/>
      <c r="CG30" s="1"/>
      <c r="CH30" s="1"/>
      <c r="CI30" s="3" t="s">
        <v>75</v>
      </c>
    </row>
    <row r="31" spans="1:87" ht="18.75" customHeight="1">
      <c r="A31" s="7"/>
      <c r="B31" s="131" t="s">
        <v>146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7"/>
      <c r="AB31" s="7"/>
      <c r="AC31" s="7"/>
      <c r="AD31" s="7"/>
      <c r="AE31" s="7"/>
      <c r="AF31" s="7"/>
      <c r="AG31" s="7"/>
      <c r="AH31" s="7" t="s">
        <v>227</v>
      </c>
      <c r="AI31" s="7"/>
      <c r="AJ31" s="7"/>
      <c r="AK31" s="7"/>
      <c r="AL31" s="1">
        <v>8.6999999999999993</v>
      </c>
      <c r="AM31" s="7"/>
      <c r="AN31" s="7"/>
      <c r="AO31" s="7"/>
      <c r="CA31" s="1"/>
      <c r="CB31" s="1"/>
      <c r="CC31" s="1"/>
      <c r="CD31" s="3" t="s">
        <v>80</v>
      </c>
      <c r="CE31" s="1"/>
      <c r="CF31" s="1"/>
      <c r="CG31" s="1"/>
      <c r="CH31" s="1"/>
      <c r="CI31" s="3" t="s">
        <v>76</v>
      </c>
    </row>
    <row r="32" spans="1:87" ht="10.5" customHeight="1">
      <c r="A32" s="7"/>
      <c r="B32" s="13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135"/>
      <c r="AA32" s="7"/>
      <c r="AB32" s="7"/>
      <c r="AC32" s="7"/>
      <c r="AD32" s="7"/>
      <c r="AE32" s="7"/>
      <c r="AF32" s="7"/>
      <c r="AG32" s="7"/>
      <c r="AH32" s="7" t="s">
        <v>228</v>
      </c>
      <c r="AI32" s="7"/>
      <c r="AJ32" s="7"/>
      <c r="AK32" s="7"/>
      <c r="AL32" s="1">
        <v>8.6</v>
      </c>
      <c r="AM32" s="7"/>
      <c r="AN32" s="7"/>
      <c r="AO32" s="7"/>
      <c r="CA32" s="1"/>
      <c r="CB32" s="1"/>
      <c r="CC32" s="1"/>
      <c r="CD32" s="3" t="s">
        <v>81</v>
      </c>
      <c r="CE32" s="1"/>
      <c r="CF32" s="1"/>
      <c r="CG32" s="1"/>
      <c r="CH32" s="1"/>
      <c r="CI32" s="3" t="s">
        <v>77</v>
      </c>
    </row>
    <row r="33" spans="1:87" ht="15" customHeight="1">
      <c r="A33" s="7"/>
      <c r="B33" s="13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135"/>
      <c r="AA33" s="7"/>
      <c r="AB33" s="7"/>
      <c r="AC33" s="7"/>
      <c r="AD33" s="7"/>
      <c r="AE33" s="7"/>
      <c r="AF33" s="7"/>
      <c r="AG33" s="7"/>
      <c r="AH33" s="7" t="s">
        <v>229</v>
      </c>
      <c r="AI33" s="7"/>
      <c r="AJ33" s="7"/>
      <c r="AK33" s="7"/>
      <c r="AL33" s="6">
        <v>8.5</v>
      </c>
      <c r="AM33" s="7"/>
      <c r="AN33" s="7"/>
      <c r="AO33" s="7"/>
      <c r="CA33" s="1"/>
      <c r="CB33" s="1"/>
      <c r="CC33" s="1"/>
      <c r="CD33" s="3" t="s">
        <v>82</v>
      </c>
      <c r="CE33" s="1"/>
      <c r="CF33" s="1"/>
      <c r="CG33" s="1"/>
      <c r="CH33" s="1"/>
      <c r="CI33" s="3" t="s">
        <v>78</v>
      </c>
    </row>
    <row r="34" spans="1:87" ht="12" customHeight="1">
      <c r="A34" s="7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8"/>
      <c r="AA34" s="7"/>
      <c r="AB34" s="7"/>
      <c r="AC34" s="7"/>
      <c r="AD34" s="7"/>
      <c r="AE34" s="7"/>
      <c r="AF34" s="7"/>
      <c r="AG34" s="7"/>
      <c r="AH34" s="7" t="s">
        <v>230</v>
      </c>
      <c r="AI34" s="7"/>
      <c r="AJ34" s="7"/>
      <c r="AK34" s="7"/>
      <c r="AL34" s="1">
        <v>8.4</v>
      </c>
      <c r="AM34" s="7"/>
      <c r="AN34" s="7"/>
      <c r="AO34" s="7"/>
      <c r="CA34" s="1"/>
      <c r="CB34" s="1"/>
      <c r="CC34" s="1"/>
      <c r="CD34" s="3" t="s">
        <v>83</v>
      </c>
      <c r="CE34" s="1"/>
      <c r="CF34" s="1"/>
      <c r="CG34" s="1"/>
      <c r="CH34" s="1"/>
      <c r="CI34" s="3" t="s">
        <v>79</v>
      </c>
    </row>
    <row r="35" spans="1:87" ht="40.5" customHeight="1">
      <c r="A35" s="7"/>
      <c r="B35" s="27"/>
      <c r="C35" s="27"/>
      <c r="D35" s="27"/>
      <c r="E35" s="27"/>
      <c r="F35" s="27"/>
      <c r="G35" s="27"/>
      <c r="H35" s="39" t="s">
        <v>144</v>
      </c>
      <c r="I35" s="27"/>
      <c r="J35" s="40" t="s">
        <v>73</v>
      </c>
      <c r="K35" s="27"/>
      <c r="L35" s="41" t="s">
        <v>154</v>
      </c>
      <c r="M35" s="27"/>
      <c r="N35" s="42" t="s">
        <v>155</v>
      </c>
      <c r="O35" s="27"/>
      <c r="P35" s="43" t="s">
        <v>156</v>
      </c>
      <c r="Q35" s="27"/>
      <c r="R35" s="44" t="s">
        <v>157</v>
      </c>
      <c r="S35" s="27"/>
      <c r="T35" s="44">
        <v>8.5</v>
      </c>
      <c r="U35" s="27"/>
      <c r="V35" s="45" t="s">
        <v>158</v>
      </c>
      <c r="W35" s="27"/>
      <c r="X35" s="45" t="s">
        <v>159</v>
      </c>
      <c r="Y35" s="27"/>
      <c r="Z35" s="45" t="s">
        <v>16</v>
      </c>
      <c r="AA35" s="7"/>
      <c r="AB35" s="7"/>
      <c r="AC35" s="7"/>
      <c r="AD35" s="7"/>
      <c r="AE35" s="7"/>
      <c r="AF35" s="7"/>
      <c r="AG35" s="7"/>
      <c r="AH35" s="7" t="s">
        <v>231</v>
      </c>
      <c r="AI35" s="7"/>
      <c r="AJ35" s="7"/>
      <c r="AK35" s="7"/>
      <c r="AL35" s="1">
        <v>8.3000000000000007</v>
      </c>
      <c r="AM35" s="7"/>
      <c r="AN35" s="7"/>
      <c r="AO35" s="7"/>
      <c r="CA35" s="1"/>
      <c r="CB35" s="1"/>
      <c r="CC35" s="1"/>
      <c r="CD35" s="3" t="s">
        <v>84</v>
      </c>
      <c r="CE35" s="1"/>
      <c r="CF35" s="1"/>
      <c r="CG35" s="1"/>
      <c r="CH35" s="1"/>
      <c r="CI35" s="3" t="s">
        <v>80</v>
      </c>
    </row>
    <row r="36" spans="1:87" ht="15" customHeight="1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7"/>
      <c r="AB36" s="7"/>
      <c r="AC36" s="7"/>
      <c r="AD36" s="7"/>
      <c r="AE36" s="7"/>
      <c r="AF36" s="7"/>
      <c r="AG36" s="7"/>
      <c r="AH36" s="7" t="s">
        <v>232</v>
      </c>
      <c r="AI36" s="7"/>
      <c r="AJ36" s="7"/>
      <c r="AK36" s="7"/>
      <c r="AL36" s="1">
        <v>8.1999999999999993</v>
      </c>
      <c r="AM36" s="7"/>
      <c r="AN36" s="7"/>
      <c r="AO36" s="7"/>
      <c r="CA36" s="1"/>
      <c r="CB36" s="1"/>
      <c r="CC36" s="1"/>
      <c r="CD36" s="3" t="s">
        <v>85</v>
      </c>
      <c r="CE36" s="1"/>
      <c r="CF36" s="1"/>
      <c r="CG36" s="1"/>
      <c r="CH36" s="1"/>
      <c r="CI36" s="3" t="s">
        <v>81</v>
      </c>
    </row>
    <row r="37" spans="1:87" ht="49.5" customHeight="1">
      <c r="A37" s="7"/>
      <c r="B37" s="139" t="s">
        <v>233</v>
      </c>
      <c r="C37" s="105"/>
      <c r="D37" s="105"/>
      <c r="E37" s="105"/>
      <c r="F37" s="126"/>
      <c r="G37" s="27"/>
      <c r="H37" s="46"/>
      <c r="I37" s="27"/>
      <c r="J37" s="47"/>
      <c r="K37" s="27"/>
      <c r="L37" s="47"/>
      <c r="M37" s="27"/>
      <c r="N37" s="47"/>
      <c r="O37" s="27"/>
      <c r="P37" s="47"/>
      <c r="Q37" s="27"/>
      <c r="R37" s="47"/>
      <c r="S37" s="27"/>
      <c r="T37" s="47"/>
      <c r="U37" s="27"/>
      <c r="V37" s="47"/>
      <c r="W37" s="27"/>
      <c r="X37" s="47"/>
      <c r="Y37" s="27"/>
      <c r="Z37" s="47"/>
      <c r="AA37" s="7"/>
      <c r="AB37" s="7"/>
      <c r="AC37" s="7"/>
      <c r="AD37" s="7"/>
      <c r="AE37" s="7"/>
      <c r="AF37" s="7"/>
      <c r="AG37" s="7"/>
      <c r="AH37" s="7" t="s">
        <v>234</v>
      </c>
      <c r="AI37" s="7"/>
      <c r="AJ37" s="7"/>
      <c r="AK37" s="7"/>
      <c r="AL37" s="1">
        <v>8.1</v>
      </c>
      <c r="AM37" s="7"/>
      <c r="AN37" s="7"/>
      <c r="AO37" s="7"/>
      <c r="CA37" s="1"/>
      <c r="CB37" s="1"/>
      <c r="CC37" s="1"/>
      <c r="CD37" s="3" t="s">
        <v>86</v>
      </c>
      <c r="CE37" s="1"/>
      <c r="CF37" s="1"/>
      <c r="CG37" s="1"/>
      <c r="CH37" s="1"/>
      <c r="CI37" s="3" t="s">
        <v>83</v>
      </c>
    </row>
    <row r="38" spans="1:87" ht="12" customHeight="1">
      <c r="A38" s="7"/>
      <c r="B38" s="48"/>
      <c r="C38" s="49"/>
      <c r="D38" s="49"/>
      <c r="E38" s="49"/>
      <c r="F38" s="49"/>
      <c r="G38" s="27"/>
      <c r="H38" s="5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6">
        <v>8</v>
      </c>
      <c r="AM38" s="7"/>
      <c r="AN38" s="7"/>
      <c r="AO38" s="7"/>
      <c r="CA38" s="1"/>
      <c r="CB38" s="1"/>
      <c r="CC38" s="1"/>
      <c r="CD38" s="3" t="s">
        <v>87</v>
      </c>
      <c r="CE38" s="1"/>
      <c r="CF38" s="1"/>
      <c r="CG38" s="1"/>
      <c r="CH38" s="1"/>
      <c r="CI38" s="3" t="s">
        <v>84</v>
      </c>
    </row>
    <row r="39" spans="1:87" ht="49.5" customHeight="1">
      <c r="A39" s="7"/>
      <c r="B39" s="139" t="s">
        <v>235</v>
      </c>
      <c r="C39" s="105"/>
      <c r="D39" s="105"/>
      <c r="E39" s="105"/>
      <c r="F39" s="126"/>
      <c r="G39" s="27"/>
      <c r="H39" s="46"/>
      <c r="I39" s="27"/>
      <c r="J39" s="47"/>
      <c r="K39" s="27"/>
      <c r="L39" s="47"/>
      <c r="M39" s="27"/>
      <c r="N39" s="47"/>
      <c r="O39" s="27"/>
      <c r="P39" s="47"/>
      <c r="Q39" s="27"/>
      <c r="R39" s="47"/>
      <c r="S39" s="27"/>
      <c r="T39" s="47"/>
      <c r="U39" s="27"/>
      <c r="V39" s="47"/>
      <c r="W39" s="27"/>
      <c r="X39" s="47"/>
      <c r="Y39" s="27"/>
      <c r="Z39" s="4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1">
        <v>7.9</v>
      </c>
      <c r="AM39" s="7"/>
      <c r="AN39" s="7"/>
      <c r="AO39" s="7"/>
      <c r="CA39" s="1"/>
      <c r="CB39" s="1"/>
      <c r="CC39" s="1"/>
      <c r="CD39" s="3" t="s">
        <v>88</v>
      </c>
      <c r="CE39" s="1"/>
      <c r="CF39" s="1"/>
      <c r="CG39" s="1"/>
      <c r="CH39" s="1"/>
      <c r="CI39" s="3" t="s">
        <v>89</v>
      </c>
    </row>
    <row r="40" spans="1:87" ht="12" customHeight="1">
      <c r="A40" s="7"/>
      <c r="B40" s="48"/>
      <c r="C40" s="49"/>
      <c r="D40" s="49"/>
      <c r="E40" s="49"/>
      <c r="F40" s="49"/>
      <c r="G40" s="27"/>
      <c r="H40" s="50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1">
        <v>7.8</v>
      </c>
      <c r="AM40" s="7"/>
      <c r="AN40" s="7"/>
      <c r="AO40" s="7"/>
      <c r="CA40" s="1"/>
      <c r="CB40" s="1"/>
      <c r="CC40" s="1"/>
      <c r="CD40" s="3" t="s">
        <v>90</v>
      </c>
      <c r="CE40" s="1"/>
      <c r="CF40" s="1"/>
      <c r="CG40" s="1"/>
      <c r="CH40" s="1"/>
      <c r="CI40" s="3" t="s">
        <v>85</v>
      </c>
    </row>
    <row r="41" spans="1:87" ht="49.5" customHeight="1">
      <c r="A41" s="7"/>
      <c r="B41" s="139" t="s">
        <v>170</v>
      </c>
      <c r="C41" s="105"/>
      <c r="D41" s="105"/>
      <c r="E41" s="105"/>
      <c r="F41" s="126"/>
      <c r="G41" s="27"/>
      <c r="H41" s="46"/>
      <c r="I41" s="27"/>
      <c r="J41" s="47"/>
      <c r="K41" s="27"/>
      <c r="L41" s="47"/>
      <c r="M41" s="27"/>
      <c r="N41" s="47"/>
      <c r="O41" s="27"/>
      <c r="P41" s="47"/>
      <c r="Q41" s="27"/>
      <c r="R41" s="47"/>
      <c r="S41" s="27"/>
      <c r="T41" s="47"/>
      <c r="U41" s="27"/>
      <c r="V41" s="47"/>
      <c r="W41" s="27"/>
      <c r="X41" s="47"/>
      <c r="Y41" s="27"/>
      <c r="Z41" s="4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1">
        <v>7.7</v>
      </c>
      <c r="AM41" s="7"/>
      <c r="AN41" s="7"/>
      <c r="AO41" s="7"/>
      <c r="CA41" s="1"/>
      <c r="CB41" s="1"/>
      <c r="CC41" s="1"/>
      <c r="CD41" s="3" t="s">
        <v>91</v>
      </c>
      <c r="CE41" s="1"/>
      <c r="CF41" s="1"/>
      <c r="CG41" s="1"/>
      <c r="CH41" s="1"/>
      <c r="CI41" s="3" t="s">
        <v>86</v>
      </c>
    </row>
    <row r="42" spans="1:87" ht="12" customHeight="1">
      <c r="A42" s="7"/>
      <c r="B42" s="48"/>
      <c r="C42" s="49"/>
      <c r="D42" s="49"/>
      <c r="E42" s="49"/>
      <c r="F42" s="49"/>
      <c r="G42" s="27"/>
      <c r="H42" s="50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1">
        <v>7.6</v>
      </c>
      <c r="AM42" s="7"/>
      <c r="AN42" s="7"/>
      <c r="AO42" s="7"/>
      <c r="CA42" s="1"/>
      <c r="CB42" s="1"/>
      <c r="CC42" s="1"/>
      <c r="CD42" s="3" t="s">
        <v>92</v>
      </c>
      <c r="CE42" s="1"/>
      <c r="CF42" s="1"/>
      <c r="CG42" s="1"/>
      <c r="CH42" s="1"/>
      <c r="CI42" s="3" t="s">
        <v>87</v>
      </c>
    </row>
    <row r="43" spans="1:87" ht="49.5" customHeight="1">
      <c r="A43" s="7"/>
      <c r="B43" s="139" t="s">
        <v>171</v>
      </c>
      <c r="C43" s="105"/>
      <c r="D43" s="105"/>
      <c r="E43" s="105"/>
      <c r="F43" s="126"/>
      <c r="G43" s="27"/>
      <c r="H43" s="46"/>
      <c r="I43" s="27"/>
      <c r="J43" s="47"/>
      <c r="K43" s="27"/>
      <c r="L43" s="47"/>
      <c r="M43" s="27"/>
      <c r="N43" s="47"/>
      <c r="O43" s="27"/>
      <c r="P43" s="47"/>
      <c r="Q43" s="27"/>
      <c r="R43" s="47"/>
      <c r="S43" s="27"/>
      <c r="T43" s="47"/>
      <c r="U43" s="27"/>
      <c r="V43" s="47"/>
      <c r="W43" s="27"/>
      <c r="X43" s="47"/>
      <c r="Y43" s="27"/>
      <c r="Z43" s="4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1">
        <v>7.5</v>
      </c>
      <c r="AM43" s="7"/>
      <c r="AN43" s="7"/>
      <c r="AO43" s="7"/>
      <c r="CA43" s="1"/>
      <c r="CB43" s="1"/>
      <c r="CC43" s="1"/>
      <c r="CD43" s="3" t="s">
        <v>93</v>
      </c>
      <c r="CE43" s="1"/>
      <c r="CF43" s="1"/>
      <c r="CG43" s="1"/>
      <c r="CH43" s="1"/>
      <c r="CI43" s="3" t="s">
        <v>94</v>
      </c>
    </row>
    <row r="44" spans="1:87" ht="18">
      <c r="A44" s="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1">
        <v>7.4</v>
      </c>
      <c r="AM44" s="7"/>
      <c r="AN44" s="7"/>
      <c r="AO44" s="7"/>
      <c r="CA44" s="1"/>
      <c r="CB44" s="1"/>
      <c r="CC44" s="1"/>
      <c r="CD44" s="3" t="s">
        <v>95</v>
      </c>
      <c r="CE44" s="1"/>
      <c r="CF44" s="1"/>
      <c r="CG44" s="1"/>
      <c r="CH44" s="1"/>
      <c r="CI44" s="3" t="s">
        <v>90</v>
      </c>
    </row>
    <row r="45" spans="1:87" ht="18">
      <c r="A45" s="7"/>
      <c r="B45" s="142" t="s">
        <v>172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3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1">
        <v>7.3</v>
      </c>
      <c r="AM45" s="7"/>
      <c r="AN45" s="7"/>
      <c r="AO45" s="7"/>
      <c r="CA45" s="1"/>
      <c r="CB45" s="1"/>
      <c r="CC45" s="1"/>
      <c r="CD45" s="3" t="s">
        <v>96</v>
      </c>
      <c r="CE45" s="1"/>
      <c r="CF45" s="1"/>
      <c r="CG45" s="1"/>
      <c r="CH45" s="1"/>
      <c r="CI45" s="3" t="s">
        <v>91</v>
      </c>
    </row>
    <row r="46" spans="1:87" ht="15" customHeight="1">
      <c r="A46" s="7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8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1">
        <v>7.2</v>
      </c>
      <c r="AM46" s="7"/>
      <c r="AN46" s="7"/>
      <c r="AO46" s="7"/>
      <c r="CA46" s="1"/>
      <c r="CB46" s="1"/>
      <c r="CC46" s="1"/>
      <c r="CD46" s="3" t="s">
        <v>97</v>
      </c>
      <c r="CE46" s="1"/>
      <c r="CF46" s="1"/>
      <c r="CG46" s="1"/>
      <c r="CH46" s="1"/>
      <c r="CI46" s="3" t="s">
        <v>92</v>
      </c>
    </row>
    <row r="47" spans="1:87" ht="18">
      <c r="A47" s="7"/>
      <c r="B47" s="143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3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1">
        <v>7.1</v>
      </c>
      <c r="AM47" s="7"/>
      <c r="AN47" s="7"/>
      <c r="AO47" s="7"/>
      <c r="CA47" s="1"/>
      <c r="CB47" s="1"/>
      <c r="CC47" s="1"/>
      <c r="CD47" s="3" t="s">
        <v>98</v>
      </c>
      <c r="CE47" s="1"/>
      <c r="CF47" s="1"/>
      <c r="CG47" s="1"/>
      <c r="CH47" s="1"/>
      <c r="CI47" s="3" t="s">
        <v>99</v>
      </c>
    </row>
    <row r="48" spans="1:87" ht="18">
      <c r="A48" s="7"/>
      <c r="B48" s="134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135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 t="s">
        <v>236</v>
      </c>
      <c r="AM48" s="7"/>
      <c r="AN48" s="7"/>
      <c r="AO48" s="7"/>
      <c r="CA48" s="1"/>
      <c r="CB48" s="1"/>
      <c r="CC48" s="1"/>
      <c r="CD48" s="3" t="s">
        <v>100</v>
      </c>
      <c r="CE48" s="1"/>
      <c r="CF48" s="1"/>
      <c r="CG48" s="1"/>
      <c r="CH48" s="1"/>
      <c r="CI48" s="3" t="s">
        <v>93</v>
      </c>
    </row>
    <row r="49" spans="1:87" ht="18">
      <c r="A49" s="7"/>
      <c r="B49" s="134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135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M49" s="7"/>
      <c r="AN49" s="7"/>
      <c r="AO49" s="7"/>
      <c r="CA49" s="1"/>
      <c r="CB49" s="1"/>
      <c r="CC49" s="1"/>
      <c r="CD49" s="3" t="s">
        <v>101</v>
      </c>
      <c r="CE49" s="1"/>
      <c r="CF49" s="1"/>
      <c r="CG49" s="1"/>
      <c r="CH49" s="1"/>
      <c r="CI49" s="3" t="s">
        <v>96</v>
      </c>
    </row>
    <row r="50" spans="1:87" ht="18">
      <c r="A50" s="7"/>
      <c r="B50" s="134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135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M50" s="7"/>
      <c r="AN50" s="7"/>
      <c r="AO50" s="7"/>
      <c r="CA50" s="1"/>
      <c r="CB50" s="1"/>
      <c r="CC50" s="1"/>
      <c r="CD50" s="3" t="s">
        <v>102</v>
      </c>
      <c r="CE50" s="1"/>
      <c r="CF50" s="1"/>
      <c r="CG50" s="1"/>
      <c r="CH50" s="1"/>
      <c r="CI50" s="3" t="s">
        <v>97</v>
      </c>
    </row>
    <row r="51" spans="1:87" ht="18">
      <c r="A51" s="7"/>
      <c r="B51" s="134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135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M51" s="7"/>
      <c r="AN51" s="7"/>
      <c r="AO51" s="7"/>
      <c r="CA51" s="1"/>
      <c r="CB51" s="1"/>
      <c r="CC51" s="1"/>
      <c r="CD51" s="3" t="s">
        <v>103</v>
      </c>
      <c r="CE51" s="1"/>
      <c r="CF51" s="1"/>
      <c r="CG51" s="1"/>
      <c r="CH51" s="1"/>
      <c r="CI51" s="3" t="s">
        <v>98</v>
      </c>
    </row>
    <row r="52" spans="1:87" ht="18">
      <c r="A52" s="7"/>
      <c r="B52" s="134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135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M52" s="7"/>
      <c r="AN52" s="7"/>
      <c r="AO52" s="7"/>
      <c r="CA52" s="1"/>
      <c r="CB52" s="1"/>
      <c r="CC52" s="1"/>
      <c r="CD52" s="1"/>
      <c r="CE52" s="1"/>
      <c r="CF52" s="1"/>
      <c r="CG52" s="1"/>
      <c r="CH52" s="1"/>
      <c r="CI52" s="3" t="s">
        <v>100</v>
      </c>
    </row>
    <row r="53" spans="1:87" ht="18">
      <c r="A53" s="7"/>
      <c r="B53" s="134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135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CA53" s="1"/>
      <c r="CB53" s="1"/>
      <c r="CC53" s="1"/>
      <c r="CD53" s="1"/>
      <c r="CE53" s="1"/>
      <c r="CF53" s="1"/>
      <c r="CG53" s="1"/>
      <c r="CH53" s="1"/>
      <c r="CI53" s="3" t="s">
        <v>104</v>
      </c>
    </row>
    <row r="54" spans="1:87" ht="18">
      <c r="A54" s="7"/>
      <c r="B54" s="142" t="s">
        <v>174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3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CA54" s="1"/>
      <c r="CB54" s="1"/>
      <c r="CC54" s="1"/>
      <c r="CD54" s="1"/>
      <c r="CE54" s="1"/>
      <c r="CF54" s="1"/>
      <c r="CG54" s="1"/>
      <c r="CH54" s="1"/>
      <c r="CI54" s="3" t="s">
        <v>102</v>
      </c>
    </row>
    <row r="55" spans="1:87" ht="18">
      <c r="A55" s="7"/>
      <c r="B55" s="136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8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CA55" s="1"/>
      <c r="CB55" s="1"/>
      <c r="CC55" s="1"/>
      <c r="CD55" s="1"/>
      <c r="CE55" s="1"/>
      <c r="CF55" s="1"/>
      <c r="CG55" s="1"/>
      <c r="CH55" s="1"/>
      <c r="CI55" s="3" t="s">
        <v>101</v>
      </c>
    </row>
    <row r="56" spans="1:87" ht="18">
      <c r="A56" s="7"/>
      <c r="B56" s="143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3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CA56" s="1"/>
      <c r="CB56" s="1"/>
      <c r="CC56" s="1"/>
      <c r="CD56" s="1"/>
      <c r="CE56" s="1"/>
      <c r="CF56" s="1"/>
      <c r="CG56" s="1"/>
      <c r="CH56" s="1"/>
      <c r="CI56" s="3" t="s">
        <v>103</v>
      </c>
    </row>
    <row r="57" spans="1:87" ht="15.6">
      <c r="A57" s="7"/>
      <c r="B57" s="134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135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 spans="1:87" ht="15.6">
      <c r="A58" s="7"/>
      <c r="B58" s="134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135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</row>
    <row r="59" spans="1:87" ht="15.6">
      <c r="A59" s="7"/>
      <c r="B59" s="134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135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</row>
    <row r="60" spans="1:87" ht="15.6">
      <c r="A60" s="7"/>
      <c r="B60" s="134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135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 spans="1:87" ht="15.6">
      <c r="A61" s="7"/>
      <c r="B61" s="134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135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</row>
    <row r="62" spans="1:87" ht="15.6">
      <c r="A62" s="7"/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8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 spans="1:87" ht="15.6">
      <c r="A63" s="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</row>
    <row r="64" spans="1:87" ht="18" customHeight="1">
      <c r="A64" s="7"/>
      <c r="B64" s="148" t="s">
        <v>237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3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</row>
    <row r="65" spans="1:70" ht="18" customHeight="1">
      <c r="A65" s="7"/>
      <c r="B65" s="149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150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</row>
    <row r="66" spans="1:70" ht="21" customHeight="1">
      <c r="A66" s="7"/>
      <c r="B66" s="151" t="s">
        <v>180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152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BG66" s="7" t="s">
        <v>181</v>
      </c>
      <c r="BH66" s="7" t="s">
        <v>182</v>
      </c>
      <c r="BI66" s="7" t="s">
        <v>183</v>
      </c>
      <c r="BJ66" s="7" t="s">
        <v>184</v>
      </c>
      <c r="BK66" s="7" t="s">
        <v>185</v>
      </c>
      <c r="BL66" s="7" t="s">
        <v>186</v>
      </c>
    </row>
    <row r="67" spans="1:70" ht="18">
      <c r="A67" s="2"/>
      <c r="B67" s="153" t="s">
        <v>187</v>
      </c>
      <c r="C67" s="90"/>
      <c r="D67" s="79" t="s">
        <v>188</v>
      </c>
      <c r="E67" s="80"/>
      <c r="F67" s="80"/>
      <c r="G67" s="90"/>
      <c r="H67" s="79" t="s">
        <v>189</v>
      </c>
      <c r="I67" s="80"/>
      <c r="J67" s="80"/>
      <c r="K67" s="90"/>
      <c r="L67" s="79" t="s">
        <v>190</v>
      </c>
      <c r="M67" s="80"/>
      <c r="N67" s="80"/>
      <c r="O67" s="90"/>
      <c r="P67" s="79" t="s">
        <v>191</v>
      </c>
      <c r="Q67" s="90"/>
      <c r="R67" s="75" t="s">
        <v>192</v>
      </c>
      <c r="S67" s="163"/>
      <c r="T67" s="163"/>
      <c r="U67" s="163"/>
      <c r="V67" s="163"/>
      <c r="W67" s="163"/>
      <c r="X67" s="164"/>
      <c r="Y67" s="62" t="s">
        <v>271</v>
      </c>
      <c r="Z67" s="6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Q67" s="7">
        <f t="array" ref="AQ67:AR78">B68:C79</f>
        <v>0</v>
      </c>
      <c r="AR67" s="7">
        <v>0</v>
      </c>
      <c r="AS67" s="7">
        <f t="array" ref="AS67:AV78">D68:G79</f>
        <v>0</v>
      </c>
      <c r="AT67" s="7">
        <v>0</v>
      </c>
      <c r="AU67" s="7">
        <v>0</v>
      </c>
      <c r="AV67" s="7">
        <v>0</v>
      </c>
      <c r="AW67" s="7">
        <f t="array" ref="AW67:AZ78">H68:K79</f>
        <v>0</v>
      </c>
      <c r="AX67" s="7">
        <v>0</v>
      </c>
      <c r="AY67" s="7">
        <v>0</v>
      </c>
      <c r="AZ67" s="7">
        <v>0</v>
      </c>
      <c r="BA67" s="7">
        <f t="array" ref="BA67:BD78">L68:O79</f>
        <v>0</v>
      </c>
      <c r="BB67" s="7">
        <v>0</v>
      </c>
      <c r="BC67" s="7">
        <v>0</v>
      </c>
      <c r="BD67" s="7">
        <v>0</v>
      </c>
      <c r="BE67" s="7">
        <f t="array" ref="BE67:BF78">P68:Q79</f>
        <v>0</v>
      </c>
      <c r="BF67" s="7">
        <v>0</v>
      </c>
      <c r="BG67" s="7">
        <f>IF(BE67=AK27,1,0)</f>
        <v>0</v>
      </c>
      <c r="BH67" s="7">
        <f>IF(BE67=AK28,1,0)</f>
        <v>0</v>
      </c>
      <c r="BI67" s="7" t="str">
        <f>IF(AW67=AI28,"1",IF(AW67=AI29,"1",IF(BA67=AJ29,"1",IF(BA67=AJ30,"1","0"))))</f>
        <v>0</v>
      </c>
      <c r="BJ67" s="7">
        <f t="shared" ref="BJ67:BJ78" si="0">BG67*BI67</f>
        <v>0</v>
      </c>
      <c r="BK67" s="7">
        <f t="shared" ref="BK67:BK78" si="1">BH67*BI67</f>
        <v>0</v>
      </c>
      <c r="BN67" s="23" t="s">
        <v>238</v>
      </c>
      <c r="BO67" s="24">
        <f>IF(BJ80&gt;=1,1,0)</f>
        <v>0</v>
      </c>
      <c r="BQ67" s="7" t="s">
        <v>194</v>
      </c>
      <c r="BR67" s="7">
        <f>0.1*BL80</f>
        <v>0</v>
      </c>
    </row>
    <row r="68" spans="1:70" ht="18">
      <c r="A68" s="2"/>
      <c r="B68" s="141"/>
      <c r="C68" s="93"/>
      <c r="D68" s="140"/>
      <c r="E68" s="80"/>
      <c r="F68" s="80"/>
      <c r="G68" s="90"/>
      <c r="H68" s="140"/>
      <c r="I68" s="80"/>
      <c r="J68" s="80"/>
      <c r="K68" s="90"/>
      <c r="L68" s="140"/>
      <c r="M68" s="80"/>
      <c r="N68" s="80"/>
      <c r="O68" s="90"/>
      <c r="P68" s="140"/>
      <c r="Q68" s="90"/>
      <c r="R68" s="165"/>
      <c r="S68" s="166"/>
      <c r="T68" s="166"/>
      <c r="U68" s="166"/>
      <c r="V68" s="166"/>
      <c r="W68" s="166"/>
      <c r="X68" s="167"/>
      <c r="Y68" s="154"/>
      <c r="Z68" s="155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f>IF(BE68=AK27,1,0)</f>
        <v>0</v>
      </c>
      <c r="BH68" s="7">
        <f>IF(BE68=AK28,1,0)</f>
        <v>0</v>
      </c>
      <c r="BI68" s="7" t="str">
        <f>IF(AW68=AI28,"1",IF(AW68=AI29,"1",IF(BA68=AJ29,"1",IF(BA68=AJ30,"1","0"))))</f>
        <v>0</v>
      </c>
      <c r="BJ68" s="7">
        <f t="shared" si="0"/>
        <v>0</v>
      </c>
      <c r="BK68" s="7">
        <f t="shared" si="1"/>
        <v>0</v>
      </c>
      <c r="BN68" s="10" t="s">
        <v>239</v>
      </c>
      <c r="BO68" s="11">
        <f>IF(AND(BJ80=0,BK80&gt;=1),1,0)</f>
        <v>0</v>
      </c>
      <c r="BQ68" s="7" t="s">
        <v>196</v>
      </c>
      <c r="BR68" s="7">
        <f>(BJ80-BO67)*-0.3+(BK80-BO68)*-0.2</f>
        <v>0</v>
      </c>
    </row>
    <row r="69" spans="1:70" ht="18">
      <c r="A69" s="2"/>
      <c r="B69" s="141"/>
      <c r="C69" s="93"/>
      <c r="D69" s="140"/>
      <c r="E69" s="80"/>
      <c r="F69" s="80"/>
      <c r="G69" s="90"/>
      <c r="H69" s="140"/>
      <c r="I69" s="80"/>
      <c r="J69" s="80"/>
      <c r="K69" s="90"/>
      <c r="L69" s="140"/>
      <c r="M69" s="80"/>
      <c r="N69" s="80"/>
      <c r="O69" s="90"/>
      <c r="P69" s="140"/>
      <c r="Q69" s="90"/>
      <c r="R69" s="165"/>
      <c r="S69" s="166"/>
      <c r="T69" s="166"/>
      <c r="U69" s="166"/>
      <c r="V69" s="166"/>
      <c r="W69" s="166"/>
      <c r="X69" s="167"/>
      <c r="Y69" s="154"/>
      <c r="Z69" s="155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f>IF(BE69=AK27,1,0)</f>
        <v>0</v>
      </c>
      <c r="BH69" s="7">
        <f>IF(BE69=AK28,1,0)</f>
        <v>0</v>
      </c>
      <c r="BI69" s="7" t="str">
        <f>IF(AW69=AI28,"1",IF(AW69=AI29,"1",IF(BA69=AJ29,"1",IF(BA69=AJ30,"1","0"))))</f>
        <v>0</v>
      </c>
      <c r="BJ69" s="7">
        <f t="shared" si="0"/>
        <v>0</v>
      </c>
      <c r="BK69" s="7">
        <f t="shared" si="1"/>
        <v>0</v>
      </c>
      <c r="BO69" s="7"/>
      <c r="BQ69" s="7" t="s">
        <v>240</v>
      </c>
      <c r="BR69" s="7">
        <f>BO81*-0.1</f>
        <v>0</v>
      </c>
    </row>
    <row r="70" spans="1:70" ht="18">
      <c r="A70" s="2"/>
      <c r="B70" s="141"/>
      <c r="C70" s="93"/>
      <c r="D70" s="140"/>
      <c r="E70" s="80"/>
      <c r="F70" s="80"/>
      <c r="G70" s="90"/>
      <c r="H70" s="140"/>
      <c r="I70" s="80"/>
      <c r="J70" s="80"/>
      <c r="K70" s="90"/>
      <c r="L70" s="140"/>
      <c r="M70" s="80"/>
      <c r="N70" s="80"/>
      <c r="O70" s="90"/>
      <c r="P70" s="140"/>
      <c r="Q70" s="90"/>
      <c r="R70" s="165"/>
      <c r="S70" s="166"/>
      <c r="T70" s="166"/>
      <c r="U70" s="166"/>
      <c r="V70" s="166"/>
      <c r="W70" s="166"/>
      <c r="X70" s="167"/>
      <c r="Y70" s="154"/>
      <c r="Z70" s="155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f>IF(BE70=AK27,1,0)</f>
        <v>0</v>
      </c>
      <c r="BH70" s="7">
        <f>IF(BE70=AK28,1,0)</f>
        <v>0</v>
      </c>
      <c r="BI70" s="7" t="str">
        <f>IF(AW70=AI28,"1",IF(AW70=AI29,"1",IF(BA70=AJ29,"1",IF(BA70=AJ30,"1","0"))))</f>
        <v>0</v>
      </c>
      <c r="BJ70" s="7">
        <f t="shared" si="0"/>
        <v>0</v>
      </c>
      <c r="BK70" s="7">
        <f t="shared" si="1"/>
        <v>0</v>
      </c>
      <c r="BN70" s="23" t="s">
        <v>198</v>
      </c>
      <c r="BO70" s="24">
        <f>IF(OR(I30=AL27,I30=AL28,I30=AL29,I30=AL30,I30=AL31,I30=AL32,I30=AL33,I30=AL34,I30=AL35),1,0)</f>
        <v>0</v>
      </c>
    </row>
    <row r="71" spans="1:70" ht="18">
      <c r="A71" s="2"/>
      <c r="B71" s="141"/>
      <c r="C71" s="93"/>
      <c r="D71" s="140"/>
      <c r="E71" s="80"/>
      <c r="F71" s="80"/>
      <c r="G71" s="90"/>
      <c r="H71" s="140"/>
      <c r="I71" s="80"/>
      <c r="J71" s="80"/>
      <c r="K71" s="90"/>
      <c r="L71" s="140"/>
      <c r="M71" s="80"/>
      <c r="N71" s="80"/>
      <c r="O71" s="90"/>
      <c r="P71" s="140"/>
      <c r="Q71" s="90"/>
      <c r="R71" s="165"/>
      <c r="S71" s="166"/>
      <c r="T71" s="166"/>
      <c r="U71" s="166"/>
      <c r="V71" s="166"/>
      <c r="W71" s="166"/>
      <c r="X71" s="167"/>
      <c r="Y71" s="154"/>
      <c r="Z71" s="155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f>IF(BE71=AK27,1,0)</f>
        <v>0</v>
      </c>
      <c r="BH71" s="7">
        <f>IF(BE71=AK28,1,0)</f>
        <v>0</v>
      </c>
      <c r="BI71" s="7" t="str">
        <f>IF(AW71=AI28,"1",IF(AW71=AI29,"1",IF(BA71=AJ29,"1",IF(BA71=AJ30,"1","0"))))</f>
        <v>0</v>
      </c>
      <c r="BJ71" s="7">
        <f t="shared" si="0"/>
        <v>0</v>
      </c>
      <c r="BK71" s="7">
        <f t="shared" si="1"/>
        <v>0</v>
      </c>
      <c r="BN71" s="9" t="s">
        <v>199</v>
      </c>
      <c r="BO71" s="25">
        <f>IF(OR(I30=AL36,I30=AL37,I30=AL38),1,0)</f>
        <v>0</v>
      </c>
      <c r="BQ71" s="7" t="s">
        <v>200</v>
      </c>
      <c r="BR71" s="7">
        <f>SUM(BR67:BR70)</f>
        <v>0</v>
      </c>
    </row>
    <row r="72" spans="1:70" ht="18">
      <c r="A72" s="2"/>
      <c r="B72" s="141"/>
      <c r="C72" s="93"/>
      <c r="D72" s="140"/>
      <c r="E72" s="80"/>
      <c r="F72" s="80"/>
      <c r="G72" s="90"/>
      <c r="H72" s="140"/>
      <c r="I72" s="80"/>
      <c r="J72" s="80"/>
      <c r="K72" s="90"/>
      <c r="L72" s="140"/>
      <c r="M72" s="80"/>
      <c r="N72" s="80"/>
      <c r="O72" s="90"/>
      <c r="P72" s="140"/>
      <c r="Q72" s="90"/>
      <c r="R72" s="165"/>
      <c r="S72" s="166"/>
      <c r="T72" s="166"/>
      <c r="U72" s="166"/>
      <c r="V72" s="166"/>
      <c r="W72" s="166"/>
      <c r="X72" s="167"/>
      <c r="Y72" s="154"/>
      <c r="Z72" s="155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f>IF(BE72=AK27,1,0)</f>
        <v>0</v>
      </c>
      <c r="BH72" s="7">
        <f>IF(BE72=AK28,1,0)</f>
        <v>0</v>
      </c>
      <c r="BI72" s="7" t="str">
        <f>IF(AW72=AI28,"1",IF(AW72=AI29,"1",IF(BA72=AJ29,"1",IF(BA72=AJ30,"1","0"))))</f>
        <v>0</v>
      </c>
      <c r="BJ72" s="7">
        <f t="shared" si="0"/>
        <v>0</v>
      </c>
      <c r="BK72" s="7">
        <f t="shared" si="1"/>
        <v>0</v>
      </c>
      <c r="BN72" s="10" t="s">
        <v>201</v>
      </c>
      <c r="BO72" s="11">
        <f>IF(OR(I30=AL39,I30=AL40,I30=AL41,I30=AL42,I30=AL43,I30=AL44,I30=AL45,I30=AL46,I30=AL47,I30=AL48),1,0)</f>
        <v>0</v>
      </c>
    </row>
    <row r="73" spans="1:70" ht="18">
      <c r="A73" s="2"/>
      <c r="B73" s="141"/>
      <c r="C73" s="93"/>
      <c r="D73" s="140"/>
      <c r="E73" s="80"/>
      <c r="F73" s="80"/>
      <c r="G73" s="90"/>
      <c r="H73" s="140"/>
      <c r="I73" s="80"/>
      <c r="J73" s="80"/>
      <c r="K73" s="90"/>
      <c r="L73" s="140"/>
      <c r="M73" s="80"/>
      <c r="N73" s="80"/>
      <c r="O73" s="90"/>
      <c r="P73" s="140"/>
      <c r="Q73" s="90"/>
      <c r="R73" s="165"/>
      <c r="S73" s="166"/>
      <c r="T73" s="166"/>
      <c r="U73" s="166"/>
      <c r="V73" s="166"/>
      <c r="W73" s="166"/>
      <c r="X73" s="167"/>
      <c r="Y73" s="154"/>
      <c r="Z73" s="155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f>IF(BE73=AK27,1,0)</f>
        <v>0</v>
      </c>
      <c r="BH73" s="7">
        <f>IF(BE73=AK28,1,0)</f>
        <v>0</v>
      </c>
      <c r="BI73" s="7" t="str">
        <f>IF(AW73=AI28,"1",IF(AW73=AI29,"1",IF(BA73=AJ29,"1",IF(BA73=AJ30,"1","0"))))</f>
        <v>0</v>
      </c>
      <c r="BJ73" s="7">
        <f t="shared" si="0"/>
        <v>0</v>
      </c>
      <c r="BK73" s="7">
        <f t="shared" si="1"/>
        <v>0</v>
      </c>
      <c r="BO73" s="7"/>
    </row>
    <row r="74" spans="1:70" ht="18">
      <c r="A74" s="7"/>
      <c r="B74" s="141"/>
      <c r="C74" s="93"/>
      <c r="D74" s="140"/>
      <c r="E74" s="80"/>
      <c r="F74" s="80"/>
      <c r="G74" s="90"/>
      <c r="H74" s="140"/>
      <c r="I74" s="80"/>
      <c r="J74" s="80"/>
      <c r="K74" s="90"/>
      <c r="L74" s="140"/>
      <c r="M74" s="80"/>
      <c r="N74" s="80"/>
      <c r="O74" s="90"/>
      <c r="P74" s="140"/>
      <c r="Q74" s="90"/>
      <c r="R74" s="165"/>
      <c r="S74" s="166"/>
      <c r="T74" s="166"/>
      <c r="U74" s="166"/>
      <c r="V74" s="166"/>
      <c r="W74" s="166"/>
      <c r="X74" s="167"/>
      <c r="Y74" s="154"/>
      <c r="Z74" s="155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f>IF(BE74=AK27,1,0)</f>
        <v>0</v>
      </c>
      <c r="BH74" s="7">
        <f>IF(BE74=AK28,1,0)</f>
        <v>0</v>
      </c>
      <c r="BI74" s="7" t="str">
        <f>IF(AW74=AI28,"1",IF(AW74=AI29,"1",IF(BA74=AJ29,"1",IF(BA74=AJ30,"1","0"))))</f>
        <v>0</v>
      </c>
      <c r="BJ74" s="7">
        <f t="shared" si="0"/>
        <v>0</v>
      </c>
      <c r="BK74" s="7">
        <f t="shared" si="1"/>
        <v>0</v>
      </c>
      <c r="BN74" s="23" t="s">
        <v>202</v>
      </c>
      <c r="BO74" s="24">
        <f>IF(AND(BO70=1,BO68=1),8,0)</f>
        <v>0</v>
      </c>
      <c r="BR74" s="7">
        <f>BO74+BR71</f>
        <v>0</v>
      </c>
    </row>
    <row r="75" spans="1:70" ht="18">
      <c r="A75" s="7"/>
      <c r="B75" s="141"/>
      <c r="C75" s="93"/>
      <c r="D75" s="140"/>
      <c r="E75" s="80"/>
      <c r="F75" s="80"/>
      <c r="G75" s="90"/>
      <c r="H75" s="140"/>
      <c r="I75" s="80"/>
      <c r="J75" s="80"/>
      <c r="K75" s="90"/>
      <c r="L75" s="140"/>
      <c r="M75" s="80"/>
      <c r="N75" s="80"/>
      <c r="O75" s="90"/>
      <c r="P75" s="140"/>
      <c r="Q75" s="90"/>
      <c r="R75" s="165"/>
      <c r="S75" s="166"/>
      <c r="T75" s="166"/>
      <c r="U75" s="166"/>
      <c r="V75" s="166"/>
      <c r="W75" s="166"/>
      <c r="X75" s="167"/>
      <c r="Y75" s="154"/>
      <c r="Z75" s="155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f>IF(BE75=AK27,1,0)</f>
        <v>0</v>
      </c>
      <c r="BH75" s="7">
        <f>IF(BE75=AK28,1,0)</f>
        <v>0</v>
      </c>
      <c r="BI75" s="7" t="str">
        <f>IF(AW75=AI28,"1",IF(AW75=AI29,"1",IF(BA75=AJ29,"1",IF(BA75=AJ30,"1","0"))))</f>
        <v>0</v>
      </c>
      <c r="BJ75" s="7">
        <f t="shared" si="0"/>
        <v>0</v>
      </c>
      <c r="BK75" s="7">
        <f t="shared" si="1"/>
        <v>0</v>
      </c>
      <c r="BN75" s="9" t="s">
        <v>203</v>
      </c>
      <c r="BO75" s="25">
        <f t="shared" ref="BO75:BO76" si="2">IF(AND(BO70=1,BO67=1),7.9,0)</f>
        <v>0</v>
      </c>
      <c r="BR75" s="7">
        <f>BO75+BR71</f>
        <v>0</v>
      </c>
    </row>
    <row r="76" spans="1:70" ht="18">
      <c r="A76" s="7"/>
      <c r="B76" s="141"/>
      <c r="C76" s="93"/>
      <c r="D76" s="140"/>
      <c r="E76" s="80"/>
      <c r="F76" s="80"/>
      <c r="G76" s="90"/>
      <c r="H76" s="140"/>
      <c r="I76" s="80"/>
      <c r="J76" s="80"/>
      <c r="K76" s="90"/>
      <c r="L76" s="140"/>
      <c r="M76" s="80"/>
      <c r="N76" s="80"/>
      <c r="O76" s="90"/>
      <c r="P76" s="140"/>
      <c r="Q76" s="90"/>
      <c r="R76" s="165"/>
      <c r="S76" s="166"/>
      <c r="T76" s="166"/>
      <c r="U76" s="166"/>
      <c r="V76" s="166"/>
      <c r="W76" s="166"/>
      <c r="X76" s="167"/>
      <c r="Y76" s="154"/>
      <c r="Z76" s="155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f>IF(BE76=AK27,1,0)</f>
        <v>0</v>
      </c>
      <c r="BH76" s="7">
        <f>IF(BE76=AK28,1,0)</f>
        <v>0</v>
      </c>
      <c r="BI76" s="7" t="str">
        <f>IF(AW76=AI28,"1",IF(AW76=AI29,"1",IF(BA76=AJ29,"1",IF(BA76=AJ30,"1","0"))))</f>
        <v>0</v>
      </c>
      <c r="BJ76" s="7">
        <f t="shared" si="0"/>
        <v>0</v>
      </c>
      <c r="BK76" s="7">
        <f t="shared" si="1"/>
        <v>0</v>
      </c>
      <c r="BN76" s="9" t="s">
        <v>204</v>
      </c>
      <c r="BO76" s="25">
        <f t="shared" si="2"/>
        <v>0</v>
      </c>
      <c r="BR76" s="7">
        <f>BO76+BR71</f>
        <v>0</v>
      </c>
    </row>
    <row r="77" spans="1:70" ht="18">
      <c r="A77" s="7"/>
      <c r="B77" s="141"/>
      <c r="C77" s="93"/>
      <c r="D77" s="140"/>
      <c r="E77" s="80"/>
      <c r="F77" s="80"/>
      <c r="G77" s="90"/>
      <c r="H77" s="140"/>
      <c r="I77" s="80"/>
      <c r="J77" s="80"/>
      <c r="K77" s="90"/>
      <c r="L77" s="140"/>
      <c r="M77" s="80"/>
      <c r="N77" s="80"/>
      <c r="O77" s="90"/>
      <c r="P77" s="140"/>
      <c r="Q77" s="90"/>
      <c r="R77" s="165"/>
      <c r="S77" s="166"/>
      <c r="T77" s="166"/>
      <c r="U77" s="166"/>
      <c r="V77" s="166"/>
      <c r="W77" s="166"/>
      <c r="X77" s="167"/>
      <c r="Y77" s="154"/>
      <c r="Z77" s="155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f>IF(BE77=AK27,1,0)</f>
        <v>0</v>
      </c>
      <c r="BH77" s="7">
        <f>IF(BE77=AK28,1,0)</f>
        <v>0</v>
      </c>
      <c r="BI77" s="7" t="str">
        <f>IF(AW77=AI28,"1",IF(AW77=AI29,"1",IF(BA77=AJ29,"1",IF(BA77=AJ30,"1","0"))))</f>
        <v>0</v>
      </c>
      <c r="BJ77" s="7">
        <f t="shared" si="0"/>
        <v>0</v>
      </c>
      <c r="BK77" s="7">
        <f t="shared" si="1"/>
        <v>0</v>
      </c>
      <c r="BN77" s="9" t="s">
        <v>205</v>
      </c>
      <c r="BO77" s="25">
        <f>IF(AND(BO71=1,BO67=1),7.8,0)</f>
        <v>0</v>
      </c>
      <c r="BR77" s="7">
        <f>BO77+BR71</f>
        <v>0</v>
      </c>
    </row>
    <row r="78" spans="1:70" ht="18">
      <c r="A78" s="7"/>
      <c r="B78" s="141"/>
      <c r="C78" s="93"/>
      <c r="D78" s="140"/>
      <c r="E78" s="80"/>
      <c r="F78" s="80"/>
      <c r="G78" s="90"/>
      <c r="H78" s="140"/>
      <c r="I78" s="80"/>
      <c r="J78" s="80"/>
      <c r="K78" s="90"/>
      <c r="L78" s="140"/>
      <c r="M78" s="80"/>
      <c r="N78" s="80"/>
      <c r="O78" s="90"/>
      <c r="P78" s="140"/>
      <c r="Q78" s="90"/>
      <c r="R78" s="165"/>
      <c r="S78" s="166"/>
      <c r="T78" s="166"/>
      <c r="U78" s="166"/>
      <c r="V78" s="166"/>
      <c r="W78" s="166"/>
      <c r="X78" s="167"/>
      <c r="Y78" s="154"/>
      <c r="Z78" s="155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f>IF(BE78=AK27,1,0)</f>
        <v>0</v>
      </c>
      <c r="BH78" s="7">
        <f>IF(BE78=AK28,1,0)</f>
        <v>0</v>
      </c>
      <c r="BI78" s="7" t="str">
        <f>IF(AW78=AI28,"1",IF(AW78=AI29,"1",IF(BA78=AJ29,"1",IF(BA78=AJ30,"1","0"))))</f>
        <v>0</v>
      </c>
      <c r="BJ78" s="7">
        <f t="shared" si="0"/>
        <v>0</v>
      </c>
      <c r="BK78" s="7">
        <f t="shared" si="1"/>
        <v>0</v>
      </c>
      <c r="BN78" s="9" t="s">
        <v>207</v>
      </c>
      <c r="BO78" s="25">
        <f>IF(BO72=0,0,BJ84)</f>
        <v>0</v>
      </c>
      <c r="BR78" s="7">
        <f>BO78+(BJ80*-0.3)+(BK80*-0.2)</f>
        <v>0</v>
      </c>
    </row>
    <row r="79" spans="1:70" ht="18">
      <c r="A79" s="7"/>
      <c r="B79" s="141"/>
      <c r="C79" s="93"/>
      <c r="D79" s="140"/>
      <c r="E79" s="80"/>
      <c r="F79" s="80"/>
      <c r="G79" s="90"/>
      <c r="H79" s="140"/>
      <c r="I79" s="80"/>
      <c r="J79" s="80"/>
      <c r="K79" s="90"/>
      <c r="L79" s="140"/>
      <c r="M79" s="80"/>
      <c r="N79" s="80"/>
      <c r="O79" s="90"/>
      <c r="P79" s="140"/>
      <c r="Q79" s="90"/>
      <c r="R79" s="165"/>
      <c r="S79" s="166"/>
      <c r="T79" s="166"/>
      <c r="U79" s="166"/>
      <c r="V79" s="166"/>
      <c r="W79" s="166"/>
      <c r="X79" s="167"/>
      <c r="Y79" s="154"/>
      <c r="Z79" s="155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BN79" s="10" t="s">
        <v>208</v>
      </c>
      <c r="BO79" s="11">
        <f>IF(AND(BO67=0,BO68=0),BJ84,0)</f>
        <v>0</v>
      </c>
      <c r="BR79" s="7">
        <f>BO79+BR71</f>
        <v>0</v>
      </c>
    </row>
    <row r="80" spans="1:70" ht="21" customHeight="1">
      <c r="A80" s="7"/>
      <c r="B80" s="193" t="s">
        <v>285</v>
      </c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5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BG80" s="7">
        <f t="shared" ref="BG80:BH80" si="3">SUM(BG67:BG79)</f>
        <v>0</v>
      </c>
      <c r="BH80" s="7">
        <f t="shared" si="3"/>
        <v>0</v>
      </c>
      <c r="BJ80" s="7">
        <f t="shared" ref="BJ80:BK80" si="4">SUM(BJ67:BJ79)</f>
        <v>0</v>
      </c>
      <c r="BK80" s="7">
        <f t="shared" si="4"/>
        <v>0</v>
      </c>
      <c r="BL80" s="7">
        <f>BH80-BK80</f>
        <v>0</v>
      </c>
    </row>
    <row r="81" spans="1:67" ht="17.399999999999999">
      <c r="A81" s="8"/>
      <c r="B81" s="153" t="s">
        <v>187</v>
      </c>
      <c r="C81" s="90"/>
      <c r="D81" s="79" t="s">
        <v>241</v>
      </c>
      <c r="E81" s="80"/>
      <c r="F81" s="80"/>
      <c r="G81" s="90"/>
      <c r="H81" s="79" t="s">
        <v>242</v>
      </c>
      <c r="I81" s="80"/>
      <c r="J81" s="80"/>
      <c r="K81" s="90"/>
      <c r="L81" s="79" t="s">
        <v>192</v>
      </c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152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BN81" s="7" t="s">
        <v>243</v>
      </c>
      <c r="BO81" s="7">
        <f>COUNTIF(B82:C93,"&lt;&gt;")</f>
        <v>0</v>
      </c>
    </row>
    <row r="82" spans="1:67" ht="18">
      <c r="A82" s="7"/>
      <c r="B82" s="141"/>
      <c r="C82" s="93"/>
      <c r="D82" s="140"/>
      <c r="E82" s="80"/>
      <c r="F82" s="80"/>
      <c r="G82" s="90"/>
      <c r="H82" s="140"/>
      <c r="I82" s="80"/>
      <c r="J82" s="80"/>
      <c r="K82" s="90"/>
      <c r="L82" s="14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152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BI82" s="7" t="s">
        <v>209</v>
      </c>
      <c r="BK82" s="7">
        <f>BH80-BK80</f>
        <v>0</v>
      </c>
    </row>
    <row r="83" spans="1:67" ht="18">
      <c r="A83" s="7"/>
      <c r="B83" s="141"/>
      <c r="C83" s="93"/>
      <c r="D83" s="140"/>
      <c r="E83" s="80"/>
      <c r="F83" s="80"/>
      <c r="G83" s="90"/>
      <c r="H83" s="140"/>
      <c r="I83" s="80"/>
      <c r="J83" s="80"/>
      <c r="K83" s="90"/>
      <c r="L83" s="14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52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67" ht="18">
      <c r="A84" s="7"/>
      <c r="B84" s="141"/>
      <c r="C84" s="93"/>
      <c r="D84" s="140"/>
      <c r="E84" s="80"/>
      <c r="F84" s="80"/>
      <c r="G84" s="90"/>
      <c r="H84" s="140"/>
      <c r="I84" s="80"/>
      <c r="J84" s="80"/>
      <c r="K84" s="90"/>
      <c r="L84" s="14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152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BI84" s="7" t="s">
        <v>211</v>
      </c>
      <c r="BJ84" s="7">
        <f>I30</f>
        <v>0</v>
      </c>
    </row>
    <row r="85" spans="1:67" ht="18">
      <c r="A85" s="7"/>
      <c r="B85" s="141"/>
      <c r="C85" s="93"/>
      <c r="D85" s="140"/>
      <c r="E85" s="80"/>
      <c r="F85" s="80"/>
      <c r="G85" s="90"/>
      <c r="H85" s="140"/>
      <c r="I85" s="80"/>
      <c r="J85" s="80"/>
      <c r="K85" s="90"/>
      <c r="L85" s="14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152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</row>
    <row r="86" spans="1:67" ht="18">
      <c r="A86" s="7"/>
      <c r="B86" s="141"/>
      <c r="C86" s="93"/>
      <c r="D86" s="140"/>
      <c r="E86" s="80"/>
      <c r="F86" s="80"/>
      <c r="G86" s="90"/>
      <c r="H86" s="140"/>
      <c r="I86" s="80"/>
      <c r="J86" s="80"/>
      <c r="K86" s="90"/>
      <c r="L86" s="14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152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 spans="1:67" ht="18">
      <c r="A87" s="7"/>
      <c r="B87" s="141"/>
      <c r="C87" s="93"/>
      <c r="D87" s="140"/>
      <c r="E87" s="80"/>
      <c r="F87" s="80"/>
      <c r="G87" s="90"/>
      <c r="H87" s="140"/>
      <c r="I87" s="80"/>
      <c r="J87" s="80"/>
      <c r="K87" s="90"/>
      <c r="L87" s="14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2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  <row r="88" spans="1:67" ht="18">
      <c r="A88" s="7"/>
      <c r="B88" s="141"/>
      <c r="C88" s="93"/>
      <c r="D88" s="140"/>
      <c r="E88" s="80"/>
      <c r="F88" s="80"/>
      <c r="G88" s="90"/>
      <c r="H88" s="140"/>
      <c r="I88" s="80"/>
      <c r="J88" s="80"/>
      <c r="K88" s="90"/>
      <c r="L88" s="14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152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</row>
    <row r="89" spans="1:67" ht="18">
      <c r="A89" s="7"/>
      <c r="B89" s="141"/>
      <c r="C89" s="93"/>
      <c r="D89" s="140"/>
      <c r="E89" s="80"/>
      <c r="F89" s="80"/>
      <c r="G89" s="90"/>
      <c r="H89" s="140"/>
      <c r="I89" s="80"/>
      <c r="J89" s="80"/>
      <c r="K89" s="90"/>
      <c r="L89" s="14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152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</row>
    <row r="90" spans="1:67" ht="18">
      <c r="A90" s="7"/>
      <c r="B90" s="141"/>
      <c r="C90" s="93"/>
      <c r="D90" s="140"/>
      <c r="E90" s="80"/>
      <c r="F90" s="80"/>
      <c r="G90" s="90"/>
      <c r="H90" s="140"/>
      <c r="I90" s="80"/>
      <c r="J90" s="80"/>
      <c r="K90" s="90"/>
      <c r="L90" s="14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152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67" ht="18">
      <c r="A91" s="7"/>
      <c r="B91" s="141"/>
      <c r="C91" s="93"/>
      <c r="D91" s="140"/>
      <c r="E91" s="80"/>
      <c r="F91" s="80"/>
      <c r="G91" s="90"/>
      <c r="H91" s="140"/>
      <c r="I91" s="80"/>
      <c r="J91" s="80"/>
      <c r="K91" s="90"/>
      <c r="L91" s="14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152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67" ht="18">
      <c r="A92" s="7"/>
      <c r="B92" s="141"/>
      <c r="C92" s="93"/>
      <c r="D92" s="140"/>
      <c r="E92" s="80"/>
      <c r="F92" s="80"/>
      <c r="G92" s="90"/>
      <c r="H92" s="140"/>
      <c r="I92" s="80"/>
      <c r="J92" s="80"/>
      <c r="K92" s="90"/>
      <c r="L92" s="14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152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67" ht="18">
      <c r="A93" s="7"/>
      <c r="B93" s="185"/>
      <c r="C93" s="186"/>
      <c r="D93" s="169"/>
      <c r="E93" s="170"/>
      <c r="F93" s="170"/>
      <c r="G93" s="187"/>
      <c r="H93" s="169"/>
      <c r="I93" s="170"/>
      <c r="J93" s="170"/>
      <c r="K93" s="187"/>
      <c r="L93" s="169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1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67" ht="18">
      <c r="A94" s="7"/>
      <c r="B94" s="57"/>
      <c r="C94" s="57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67" ht="15" customHeight="1">
      <c r="A95" s="7"/>
      <c r="B95" s="172" t="s">
        <v>212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3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</row>
    <row r="96" spans="1:67" ht="15.75" customHeight="1">
      <c r="A96" s="7"/>
      <c r="B96" s="173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174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  <row r="97" spans="1:41" ht="15" customHeight="1">
      <c r="A97" s="7"/>
      <c r="B97" s="175" t="s">
        <v>213</v>
      </c>
      <c r="C97" s="132"/>
      <c r="D97" s="132"/>
      <c r="E97" s="132"/>
      <c r="F97" s="132"/>
      <c r="G97" s="132"/>
      <c r="H97" s="132"/>
      <c r="I97" s="132"/>
      <c r="J97" s="176"/>
      <c r="K97" s="177"/>
      <c r="L97" s="85"/>
      <c r="M97" s="179" t="s">
        <v>214</v>
      </c>
      <c r="N97" s="180"/>
      <c r="O97" s="181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135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</row>
    <row r="98" spans="1:41" ht="15" customHeight="1">
      <c r="A98" s="7"/>
      <c r="B98" s="149"/>
      <c r="C98" s="78"/>
      <c r="D98" s="78"/>
      <c r="E98" s="78"/>
      <c r="F98" s="78"/>
      <c r="G98" s="78"/>
      <c r="H98" s="78"/>
      <c r="I98" s="78"/>
      <c r="J98" s="101"/>
      <c r="K98" s="178"/>
      <c r="L98" s="101"/>
      <c r="M98" s="178"/>
      <c r="N98" s="101"/>
      <c r="O98" s="1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150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ht="15" customHeight="1">
      <c r="A99" s="7"/>
      <c r="B99" s="182" t="s">
        <v>215</v>
      </c>
      <c r="C99" s="95"/>
      <c r="D99" s="95"/>
      <c r="E99" s="95"/>
      <c r="F99" s="95"/>
      <c r="G99" s="95"/>
      <c r="H99" s="95"/>
      <c r="I99" s="95"/>
      <c r="J99" s="96"/>
      <c r="K99" s="177"/>
      <c r="L99" s="85"/>
      <c r="M99" s="189" t="s">
        <v>214</v>
      </c>
      <c r="N99" s="96"/>
      <c r="O99" s="183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184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ht="15" customHeight="1">
      <c r="A100" s="7"/>
      <c r="B100" s="149"/>
      <c r="C100" s="78"/>
      <c r="D100" s="78"/>
      <c r="E100" s="78"/>
      <c r="F100" s="78"/>
      <c r="G100" s="78"/>
      <c r="H100" s="78"/>
      <c r="I100" s="78"/>
      <c r="J100" s="101"/>
      <c r="K100" s="178"/>
      <c r="L100" s="101"/>
      <c r="M100" s="178"/>
      <c r="N100" s="101"/>
      <c r="O100" s="1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150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 spans="1:41" ht="15" customHeight="1">
      <c r="A101" s="7"/>
      <c r="B101" s="182" t="s">
        <v>216</v>
      </c>
      <c r="C101" s="95"/>
      <c r="D101" s="95"/>
      <c r="E101" s="95"/>
      <c r="F101" s="95"/>
      <c r="G101" s="95"/>
      <c r="H101" s="95"/>
      <c r="I101" s="95"/>
      <c r="J101" s="96"/>
      <c r="K101" s="191"/>
      <c r="L101" s="96"/>
      <c r="M101" s="189" t="s">
        <v>214</v>
      </c>
      <c r="N101" s="96"/>
      <c r="O101" s="183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184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</row>
    <row r="102" spans="1:41" ht="15" customHeight="1">
      <c r="A102" s="7"/>
      <c r="B102" s="136"/>
      <c r="C102" s="137"/>
      <c r="D102" s="137"/>
      <c r="E102" s="137"/>
      <c r="F102" s="137"/>
      <c r="G102" s="137"/>
      <c r="H102" s="137"/>
      <c r="I102" s="137"/>
      <c r="J102" s="190"/>
      <c r="K102" s="192"/>
      <c r="L102" s="190"/>
      <c r="M102" s="192"/>
      <c r="N102" s="190"/>
      <c r="O102" s="192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8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</row>
    <row r="103" spans="1:41" ht="15.6">
      <c r="A103" s="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</row>
    <row r="104" spans="1:41" ht="15.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</row>
    <row r="105" spans="1:41" ht="15.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</row>
    <row r="106" spans="1:41" ht="15.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</row>
    <row r="107" spans="1:41" ht="15.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</row>
    <row r="108" spans="1:41" ht="15.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</row>
    <row r="109" spans="1:41" ht="15.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</row>
    <row r="110" spans="1:41" ht="15.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ht="15.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  <row r="112" spans="1:41" ht="15.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</row>
    <row r="113" spans="1:41" ht="15.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 spans="1:41" ht="15.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</row>
    <row r="115" spans="1:41" ht="15.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</row>
    <row r="116" spans="1:41" ht="15.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</row>
    <row r="117" spans="1:41" ht="15.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</row>
    <row r="118" spans="1:41" ht="15.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</row>
    <row r="119" spans="1:41" ht="15.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</row>
    <row r="120" spans="1:41" ht="15.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 spans="1:41" ht="15.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</row>
    <row r="122" spans="1:41" ht="15.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</row>
    <row r="123" spans="1:41" ht="15.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 spans="1:41" ht="15.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</row>
    <row r="125" spans="1:41" ht="15.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</row>
    <row r="126" spans="1:41" ht="15.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</row>
    <row r="127" spans="1:41" ht="15.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</row>
    <row r="128" spans="1:41" ht="15.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</row>
    <row r="129" spans="1:41" ht="15.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</row>
    <row r="130" spans="1:41" ht="15.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</row>
    <row r="131" spans="1:41" ht="15.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</row>
    <row r="132" spans="1:41" ht="15.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</row>
    <row r="133" spans="1:41" ht="15.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</row>
    <row r="134" spans="1:41" ht="15.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</row>
    <row r="135" spans="1:41" ht="15.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</row>
    <row r="136" spans="1:41" ht="15.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</row>
    <row r="137" spans="1:41" ht="15.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</row>
    <row r="138" spans="1:41" ht="15.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</row>
    <row r="139" spans="1:41" ht="15.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</row>
    <row r="140" spans="1:41" ht="15.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</row>
    <row r="141" spans="1:41" ht="15.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</row>
    <row r="142" spans="1:41" ht="15.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</row>
    <row r="143" spans="1:41" ht="15.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</row>
    <row r="144" spans="1:41" ht="15.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</row>
    <row r="145" spans="1:41" ht="15.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</row>
    <row r="146" spans="1:41" ht="15.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</row>
    <row r="147" spans="1:41" ht="15.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</row>
    <row r="148" spans="1:41" ht="15.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</row>
    <row r="149" spans="1:41" ht="15.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</row>
    <row r="150" spans="1:41" ht="15.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</row>
    <row r="151" spans="1:41" ht="15.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</row>
    <row r="152" spans="1:41" ht="15.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</row>
    <row r="153" spans="1:41" ht="15.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</row>
    <row r="154" spans="1:41" ht="15.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</row>
    <row r="155" spans="1:41" ht="15.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</row>
    <row r="156" spans="1:41" ht="15.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</row>
    <row r="157" spans="1:41" ht="15.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</row>
    <row r="158" spans="1:41" ht="15.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</row>
    <row r="159" spans="1:41" ht="15.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</row>
    <row r="160" spans="1:41" ht="15.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</row>
    <row r="161" spans="1:41" ht="15.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</row>
    <row r="162" spans="1:41" ht="15.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</row>
    <row r="163" spans="1:41" ht="15.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</row>
    <row r="164" spans="1:41" ht="15.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</row>
    <row r="165" spans="1:41" ht="15.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</row>
    <row r="166" spans="1:41" ht="15.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</row>
    <row r="167" spans="1:41" ht="15.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</row>
    <row r="168" spans="1:41" ht="15.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</row>
    <row r="169" spans="1:41" ht="15.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</row>
    <row r="170" spans="1:41" ht="15.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</row>
    <row r="171" spans="1:41" ht="15.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</row>
    <row r="172" spans="1:41" ht="15.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</row>
    <row r="173" spans="1:41" ht="15.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</row>
    <row r="174" spans="1:41" ht="15.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</row>
    <row r="175" spans="1:41" ht="15.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</row>
    <row r="176" spans="1:41" ht="15.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</row>
    <row r="177" spans="1:41" ht="15.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</row>
    <row r="178" spans="1:41" ht="15.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</row>
    <row r="179" spans="1:41" ht="15.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</row>
    <row r="180" spans="1:41" ht="15.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</row>
    <row r="181" spans="1:41" ht="15.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</row>
    <row r="182" spans="1:41" ht="15.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</row>
    <row r="183" spans="1:41" ht="15.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</row>
    <row r="184" spans="1:41" ht="15.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</row>
    <row r="185" spans="1:41" ht="15.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</row>
    <row r="186" spans="1:41" ht="15.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</row>
    <row r="187" spans="1:41" ht="15.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</row>
    <row r="188" spans="1:41" ht="15.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</row>
    <row r="189" spans="1:41" ht="15.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</row>
    <row r="190" spans="1:41" ht="15.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</row>
    <row r="191" spans="1:41" ht="15.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</row>
    <row r="192" spans="1:41" ht="15.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</row>
    <row r="193" spans="1:41" ht="15.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</row>
    <row r="194" spans="1:41" ht="15.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</row>
    <row r="195" spans="1:41" ht="15.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</row>
    <row r="196" spans="1:41" ht="15.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</row>
    <row r="197" spans="1:41" ht="15.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</row>
    <row r="198" spans="1:41" ht="15.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</row>
    <row r="199" spans="1:41" ht="15.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</row>
    <row r="200" spans="1:41" ht="15.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</row>
    <row r="201" spans="1:41" ht="15.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</row>
    <row r="202" spans="1:41" ht="15.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</row>
    <row r="203" spans="1:41" ht="15.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</row>
    <row r="204" spans="1:41" ht="15.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</row>
    <row r="205" spans="1:41" ht="15.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</row>
    <row r="206" spans="1:41" ht="15.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</row>
    <row r="207" spans="1:41" ht="15.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</row>
    <row r="208" spans="1:41" ht="15.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</row>
    <row r="209" spans="1:41" ht="15.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</row>
    <row r="210" spans="1:41" ht="15.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</row>
    <row r="211" spans="1:41" ht="15.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</row>
    <row r="212" spans="1:41" ht="15.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</row>
    <row r="213" spans="1:41" ht="15.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</row>
    <row r="214" spans="1:41" ht="15.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</row>
    <row r="215" spans="1:41" ht="15.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</row>
    <row r="216" spans="1:41" ht="15.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</row>
    <row r="217" spans="1:41" ht="15.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</row>
    <row r="218" spans="1:41" ht="15.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</row>
    <row r="219" spans="1:41" ht="15.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</row>
    <row r="220" spans="1:41" ht="15.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</row>
    <row r="221" spans="1:41" ht="15.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</row>
    <row r="222" spans="1:41" ht="15.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</row>
    <row r="223" spans="1:41" ht="15.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</row>
    <row r="224" spans="1:41" ht="15.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</row>
    <row r="225" spans="1:41" ht="15.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</row>
    <row r="226" spans="1:41" ht="15.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</row>
    <row r="227" spans="1:41" ht="15.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</row>
    <row r="228" spans="1:41" ht="15.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</row>
    <row r="229" spans="1:41" ht="15.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</row>
    <row r="230" spans="1:41" ht="15.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</row>
    <row r="231" spans="1:41" ht="15.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</row>
    <row r="232" spans="1:41" ht="15.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</row>
    <row r="233" spans="1:41" ht="15.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</row>
    <row r="234" spans="1:41" ht="15.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</row>
    <row r="235" spans="1:41" ht="15.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</row>
    <row r="236" spans="1:41" ht="15.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</row>
    <row r="237" spans="1:41" ht="15.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</row>
    <row r="238" spans="1:41" ht="15.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</row>
    <row r="239" spans="1:41" ht="15.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</row>
    <row r="240" spans="1:41" ht="15.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</row>
    <row r="241" spans="1:41" ht="15.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</row>
    <row r="242" spans="1:41" ht="15.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</row>
    <row r="243" spans="1:41" ht="15.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</row>
    <row r="244" spans="1:41" ht="15.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</row>
    <row r="245" spans="1:41" ht="15.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</row>
    <row r="246" spans="1:41" ht="15.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</row>
    <row r="247" spans="1:41" ht="15.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</row>
    <row r="248" spans="1:41" ht="15.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</row>
    <row r="249" spans="1:41" ht="15.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</row>
    <row r="250" spans="1:41" ht="15.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</row>
    <row r="251" spans="1:41" ht="15.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</row>
    <row r="252" spans="1:41" ht="15.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</row>
    <row r="253" spans="1:41" ht="15.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</row>
    <row r="254" spans="1:41" ht="15.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</row>
    <row r="255" spans="1:41" ht="15.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</row>
    <row r="256" spans="1:41" ht="15.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</row>
    <row r="257" spans="1:41" ht="15.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</row>
    <row r="258" spans="1:41" ht="15.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</row>
    <row r="259" spans="1:41" ht="15.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</row>
    <row r="260" spans="1:41" ht="15.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</row>
    <row r="261" spans="1:41" ht="15.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</row>
    <row r="262" spans="1:41" ht="15.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</row>
    <row r="263" spans="1:41" ht="15.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</row>
    <row r="264" spans="1:41" ht="15.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</row>
    <row r="265" spans="1:41" ht="15.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</row>
    <row r="266" spans="1:41" ht="15.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</row>
    <row r="267" spans="1:41" ht="15.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</row>
    <row r="268" spans="1:41" ht="15.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</row>
    <row r="269" spans="1:41" ht="15.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</row>
    <row r="270" spans="1:41" ht="15.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</row>
    <row r="271" spans="1:41" ht="15.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</row>
    <row r="272" spans="1:41" ht="15.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</row>
    <row r="273" spans="1:41" ht="15.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</row>
    <row r="274" spans="1:41" ht="15.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</row>
    <row r="275" spans="1:41" ht="15.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</row>
    <row r="276" spans="1:41" ht="15.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</row>
    <row r="277" spans="1:41" ht="15.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</row>
    <row r="278" spans="1:41" ht="15.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</row>
    <row r="279" spans="1:41" ht="15.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</row>
    <row r="280" spans="1:41" ht="15.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</row>
    <row r="281" spans="1:41" ht="15.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</row>
    <row r="282" spans="1:41" ht="15.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</row>
    <row r="283" spans="1:41" ht="15.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</row>
    <row r="284" spans="1:41" ht="15.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</row>
    <row r="285" spans="1:41" ht="15.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</row>
    <row r="286" spans="1:41" ht="15.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</row>
    <row r="287" spans="1:41" ht="15.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</row>
    <row r="288" spans="1:41" ht="15.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</row>
    <row r="289" spans="1:41" ht="15.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</row>
    <row r="290" spans="1:41" ht="15.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</row>
    <row r="291" spans="1:41" ht="15.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</row>
    <row r="292" spans="1:41" ht="15.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</row>
    <row r="293" spans="1:41" ht="15.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</row>
    <row r="294" spans="1:41" ht="15.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</row>
    <row r="295" spans="1:41" ht="15.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</row>
    <row r="296" spans="1:41" ht="15.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</row>
    <row r="297" spans="1:41" ht="15.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</row>
    <row r="298" spans="1:41" ht="15.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</row>
    <row r="299" spans="1:41" ht="15.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</row>
    <row r="300" spans="1:41" ht="15.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</row>
    <row r="301" spans="1:41" ht="15.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</row>
    <row r="302" spans="1:41" ht="15.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</row>
    <row r="303" spans="1:41" ht="15.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</row>
    <row r="304" spans="1:41" ht="15.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</row>
    <row r="305" spans="1:41" ht="15.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</row>
    <row r="306" spans="1:41" ht="15.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</row>
    <row r="307" spans="1:41" ht="15.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</row>
    <row r="308" spans="1:41" ht="15.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</row>
    <row r="309" spans="1:41" ht="15.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</row>
    <row r="310" spans="1:41" ht="15.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</row>
    <row r="311" spans="1:41" ht="15.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</row>
    <row r="312" spans="1:41" ht="15.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</row>
    <row r="313" spans="1:41" ht="15.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</row>
    <row r="314" spans="1:41" ht="15.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</row>
    <row r="315" spans="1:41" ht="15.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</row>
    <row r="316" spans="1:41" ht="15.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</row>
    <row r="317" spans="1:41" ht="15.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</row>
    <row r="318" spans="1:41" ht="15.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</row>
    <row r="319" spans="1:41" ht="15.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</row>
    <row r="320" spans="1:41" ht="15.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</row>
    <row r="321" spans="1:41" ht="15.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</row>
    <row r="322" spans="1:41" ht="15.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</row>
    <row r="323" spans="1:41" ht="15.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</row>
    <row r="324" spans="1:41" ht="15.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</row>
    <row r="325" spans="1:41" ht="15.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</row>
    <row r="326" spans="1:41" ht="15.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</row>
    <row r="327" spans="1:41" ht="15.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</row>
    <row r="328" spans="1:41" ht="15.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</row>
    <row r="329" spans="1:41" ht="15.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</row>
    <row r="330" spans="1:41" ht="15.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</row>
    <row r="331" spans="1:41" ht="15.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</row>
    <row r="332" spans="1:41" ht="15.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</row>
    <row r="333" spans="1:41" ht="15.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</row>
    <row r="334" spans="1:41" ht="15.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</row>
    <row r="335" spans="1:41" ht="15.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</row>
    <row r="336" spans="1:41" ht="15.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</row>
    <row r="337" spans="1:41" ht="15.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</row>
    <row r="338" spans="1:41" ht="15.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</row>
    <row r="339" spans="1:41" ht="15.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</row>
    <row r="340" spans="1:41" ht="15.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</row>
    <row r="341" spans="1:41" ht="15.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</row>
    <row r="342" spans="1:41" ht="15.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</row>
    <row r="343" spans="1:41" ht="15.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</row>
    <row r="344" spans="1:41" ht="15.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</row>
    <row r="345" spans="1:41" ht="15.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</row>
    <row r="346" spans="1:41" ht="15.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</row>
    <row r="347" spans="1:41" ht="15.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</row>
    <row r="348" spans="1:41" ht="15.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</row>
    <row r="349" spans="1:41" ht="15.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</row>
    <row r="350" spans="1:41" ht="15.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</row>
    <row r="351" spans="1:41" ht="15.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</row>
    <row r="352" spans="1:41" ht="15.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</row>
    <row r="353" spans="1:41" ht="15.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</row>
    <row r="354" spans="1:41" ht="15.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</row>
    <row r="355" spans="1:41" ht="15.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</row>
    <row r="356" spans="1:41" ht="15.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</row>
    <row r="357" spans="1:41" ht="15.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</row>
    <row r="358" spans="1:41" ht="15.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</row>
    <row r="359" spans="1:41" ht="15.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</row>
    <row r="360" spans="1:41" ht="15.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</row>
    <row r="361" spans="1:41" ht="15.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</row>
    <row r="362" spans="1:41" ht="15.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</row>
    <row r="363" spans="1:41" ht="15.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</row>
    <row r="364" spans="1:41" ht="15.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</row>
    <row r="365" spans="1:41" ht="15.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</row>
    <row r="366" spans="1:41" ht="15.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</row>
    <row r="367" spans="1:41" ht="15.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</row>
    <row r="368" spans="1:41" ht="15.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</row>
    <row r="369" spans="1:41" ht="15.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</row>
    <row r="370" spans="1:41" ht="15.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</row>
    <row r="371" spans="1:41" ht="15.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</row>
    <row r="372" spans="1:41" ht="15.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</row>
    <row r="373" spans="1:41" ht="15.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</row>
    <row r="374" spans="1:41" ht="15.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</row>
    <row r="375" spans="1:41" ht="15.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</row>
    <row r="376" spans="1:41" ht="15.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</row>
    <row r="377" spans="1:41" ht="15.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</row>
    <row r="378" spans="1:41" ht="15.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</row>
    <row r="379" spans="1:41" ht="15.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</row>
    <row r="380" spans="1:41" ht="15.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</row>
    <row r="381" spans="1:41" ht="15.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</row>
    <row r="382" spans="1:41" ht="15.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</row>
    <row r="383" spans="1:41" ht="15.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</row>
    <row r="384" spans="1:41" ht="15.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</row>
    <row r="385" spans="1:41" ht="15.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</row>
    <row r="386" spans="1:41" ht="15.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</row>
    <row r="387" spans="1:41" ht="15.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</row>
    <row r="388" spans="1:41" ht="15.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</row>
    <row r="389" spans="1:41" ht="15.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</row>
    <row r="390" spans="1:41" ht="15.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</row>
    <row r="391" spans="1:41" ht="15.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</row>
    <row r="392" spans="1:41" ht="15.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</row>
    <row r="393" spans="1:41" ht="15.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</row>
    <row r="394" spans="1:41" ht="15.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</row>
    <row r="395" spans="1:41" ht="15.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</row>
    <row r="396" spans="1:41" ht="15.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</row>
    <row r="397" spans="1:41" ht="15.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</row>
    <row r="398" spans="1:41" ht="15.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</row>
    <row r="399" spans="1:41" ht="15.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</row>
    <row r="400" spans="1:41" ht="15.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</row>
    <row r="401" spans="1:41" ht="15.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</row>
    <row r="402" spans="1:41" ht="15.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</row>
    <row r="403" spans="1:41" ht="15.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</row>
    <row r="404" spans="1:41" ht="15.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</row>
    <row r="405" spans="1:41" ht="15.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</row>
    <row r="406" spans="1:41" ht="15.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</row>
    <row r="407" spans="1:41" ht="15.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</row>
    <row r="408" spans="1:41" ht="15.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</row>
    <row r="409" spans="1:41" ht="15.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</row>
    <row r="410" spans="1:41" ht="15.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</row>
    <row r="411" spans="1:41" ht="15.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</row>
    <row r="412" spans="1:41" ht="15.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</row>
    <row r="413" spans="1:41" ht="15.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</row>
    <row r="414" spans="1:41" ht="15.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</row>
    <row r="415" spans="1:41" ht="15.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</row>
    <row r="416" spans="1:41" ht="15.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</row>
    <row r="417" spans="1:41" ht="15.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</row>
    <row r="418" spans="1:41" ht="15.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</row>
    <row r="419" spans="1:41" ht="15.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</row>
    <row r="420" spans="1:41" ht="15.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</row>
    <row r="421" spans="1:41" ht="15.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</row>
    <row r="422" spans="1:41" ht="15.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</row>
    <row r="423" spans="1:41" ht="15.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</row>
    <row r="424" spans="1:41" ht="15.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</row>
    <row r="425" spans="1:41" ht="15.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</row>
    <row r="426" spans="1:41" ht="15.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</row>
    <row r="427" spans="1:41" ht="15.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</row>
    <row r="428" spans="1:41" ht="15.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</row>
    <row r="429" spans="1:41" ht="15.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</row>
    <row r="430" spans="1:41" ht="15.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</row>
    <row r="431" spans="1:41" ht="15.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</row>
    <row r="432" spans="1:41" ht="15.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</row>
    <row r="433" spans="1:41" ht="15.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</row>
    <row r="434" spans="1:41" ht="15.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</row>
    <row r="435" spans="1:41" ht="15.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</row>
    <row r="436" spans="1:41" ht="15.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</row>
    <row r="437" spans="1:41" ht="15.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</row>
    <row r="438" spans="1:41" ht="15.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</row>
    <row r="439" spans="1:41" ht="15.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</row>
    <row r="440" spans="1:41" ht="15.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</row>
    <row r="441" spans="1:41" ht="15.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</row>
    <row r="442" spans="1:41" ht="15.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</row>
    <row r="443" spans="1:41" ht="15.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</row>
    <row r="444" spans="1:41" ht="15.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</row>
    <row r="445" spans="1:41" ht="15.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</row>
    <row r="446" spans="1:41" ht="15.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</row>
    <row r="447" spans="1:41" ht="15.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</row>
    <row r="448" spans="1:41" ht="15.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</row>
    <row r="449" spans="1:41" ht="15.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</row>
    <row r="450" spans="1:41" ht="15.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</row>
    <row r="451" spans="1:41" ht="15.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</row>
    <row r="452" spans="1:41" ht="15.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</row>
    <row r="453" spans="1:41" ht="15.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</row>
    <row r="454" spans="1:41" ht="15.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</row>
    <row r="455" spans="1:41" ht="15.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</row>
    <row r="456" spans="1:41" ht="15.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</row>
    <row r="457" spans="1:41" ht="15.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</row>
    <row r="458" spans="1:41" ht="15.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</row>
    <row r="459" spans="1:41" ht="15.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</row>
    <row r="460" spans="1:41" ht="15.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</row>
    <row r="461" spans="1:41" ht="15.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</row>
    <row r="462" spans="1:41" ht="15.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</row>
    <row r="463" spans="1:41" ht="15.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</row>
    <row r="464" spans="1:41" ht="15.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</row>
    <row r="465" spans="1:41" ht="15.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</row>
    <row r="466" spans="1:41" ht="15.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</row>
    <row r="467" spans="1:41" ht="15.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</row>
    <row r="468" spans="1:41" ht="15.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</row>
    <row r="469" spans="1:41" ht="15.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</row>
    <row r="470" spans="1:41" ht="15.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</row>
    <row r="471" spans="1:41" ht="15.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</row>
    <row r="472" spans="1:41" ht="15.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</row>
    <row r="473" spans="1:41" ht="15.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</row>
    <row r="474" spans="1:41" ht="15.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</row>
    <row r="475" spans="1:41" ht="15.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</row>
    <row r="476" spans="1:41" ht="15.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</row>
    <row r="477" spans="1:41" ht="15.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</row>
    <row r="478" spans="1:41" ht="15.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</row>
    <row r="479" spans="1:41" ht="15.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</row>
    <row r="480" spans="1:41" ht="15.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</row>
    <row r="481" spans="1:41" ht="15.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</row>
    <row r="482" spans="1:41" ht="15.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</row>
    <row r="483" spans="1:41" ht="15.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</row>
    <row r="484" spans="1:41" ht="15.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</row>
    <row r="485" spans="1:41" ht="15.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</row>
    <row r="486" spans="1:41" ht="15.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</row>
    <row r="487" spans="1:41" ht="15.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</row>
    <row r="488" spans="1:41" ht="15.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</row>
    <row r="489" spans="1:41" ht="15.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</row>
    <row r="490" spans="1:41" ht="15.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</row>
    <row r="491" spans="1:41" ht="15.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</row>
    <row r="492" spans="1:41" ht="15.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</row>
    <row r="493" spans="1:41" ht="15.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</row>
    <row r="494" spans="1:41" ht="15.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</row>
    <row r="495" spans="1:41" ht="15.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</row>
    <row r="496" spans="1:41" ht="15.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</row>
    <row r="497" spans="1:41" ht="15.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</row>
    <row r="498" spans="1:41" ht="15.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</row>
    <row r="499" spans="1:41" ht="15.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</row>
    <row r="500" spans="1:41" ht="15.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</row>
    <row r="501" spans="1:41" ht="15.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</row>
    <row r="502" spans="1:41" ht="15.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</row>
    <row r="503" spans="1:41" ht="15.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</row>
    <row r="504" spans="1:41" ht="15.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</row>
    <row r="505" spans="1:41" ht="15.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</row>
    <row r="506" spans="1:41" ht="15.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</row>
    <row r="507" spans="1:41" ht="15.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</row>
    <row r="508" spans="1:41" ht="15.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</row>
    <row r="509" spans="1:41" ht="15.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</row>
    <row r="510" spans="1:41" ht="15.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</row>
    <row r="511" spans="1:41" ht="15.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</row>
    <row r="512" spans="1:41" ht="15.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</row>
    <row r="513" spans="1:41" ht="15.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</row>
    <row r="514" spans="1:41" ht="15.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</row>
    <row r="515" spans="1:41" ht="15.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</row>
    <row r="516" spans="1:41" ht="15.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</row>
    <row r="517" spans="1:41" ht="15.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</row>
    <row r="518" spans="1:41" ht="15.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</row>
    <row r="519" spans="1:41" ht="15.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</row>
    <row r="520" spans="1:41" ht="15.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</row>
    <row r="521" spans="1:41" ht="15.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</row>
    <row r="522" spans="1:41" ht="15.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</row>
    <row r="523" spans="1:41" ht="15.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</row>
    <row r="524" spans="1:41" ht="15.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</row>
    <row r="525" spans="1:41" ht="15.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</row>
    <row r="526" spans="1:41" ht="15.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</row>
    <row r="527" spans="1:41" ht="15.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</row>
    <row r="528" spans="1:41" ht="15.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</row>
    <row r="529" spans="1:41" ht="15.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</row>
    <row r="530" spans="1:41" ht="15.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</row>
    <row r="531" spans="1:41" ht="15.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</row>
    <row r="532" spans="1:41" ht="15.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</row>
    <row r="533" spans="1:41" ht="15.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</row>
    <row r="534" spans="1:41" ht="15.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</row>
    <row r="535" spans="1:41" ht="15.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</row>
    <row r="536" spans="1:41" ht="15.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</row>
    <row r="537" spans="1:41" ht="15.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</row>
    <row r="538" spans="1:41" ht="15.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</row>
    <row r="539" spans="1:41" ht="15.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</row>
    <row r="540" spans="1:41" ht="15.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</row>
    <row r="541" spans="1:41" ht="15.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</row>
    <row r="542" spans="1:41" ht="15.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</row>
    <row r="543" spans="1:41" ht="15.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</row>
    <row r="544" spans="1:41" ht="15.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</row>
    <row r="545" spans="1:41" ht="15.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</row>
    <row r="546" spans="1:41" ht="15.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</row>
    <row r="547" spans="1:41" ht="15.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</row>
    <row r="548" spans="1:41" ht="15.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</row>
    <row r="549" spans="1:41" ht="15.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</row>
    <row r="550" spans="1:41" ht="15.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</row>
    <row r="551" spans="1:41" ht="15.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</row>
    <row r="552" spans="1:41" ht="15.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</row>
    <row r="553" spans="1:41" ht="15.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</row>
    <row r="554" spans="1:41" ht="15.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</row>
    <row r="555" spans="1:41" ht="15.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</row>
    <row r="556" spans="1:41" ht="15.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</row>
    <row r="557" spans="1:41" ht="15.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</row>
    <row r="558" spans="1:41" ht="15.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</row>
    <row r="559" spans="1:41" ht="15.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</row>
    <row r="560" spans="1:41" ht="15.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</row>
    <row r="561" spans="1:41" ht="15.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</row>
    <row r="562" spans="1:41" ht="15.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</row>
    <row r="563" spans="1:41" ht="15.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</row>
    <row r="564" spans="1:41" ht="15.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</row>
    <row r="565" spans="1:41" ht="15.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</row>
    <row r="566" spans="1:41" ht="15.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</row>
    <row r="567" spans="1:41" ht="15.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</row>
    <row r="568" spans="1:41" ht="15.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</row>
    <row r="569" spans="1:41" ht="15.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</row>
    <row r="570" spans="1:41" ht="15.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</row>
    <row r="571" spans="1:41" ht="15.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</row>
    <row r="572" spans="1:41" ht="15.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</row>
    <row r="573" spans="1:41" ht="15.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</row>
    <row r="574" spans="1:41" ht="15.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</row>
    <row r="575" spans="1:41" ht="15.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</row>
    <row r="576" spans="1:41" ht="15.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</row>
    <row r="577" spans="1:41" ht="15.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</row>
    <row r="578" spans="1:41" ht="15.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</row>
    <row r="579" spans="1:41" ht="15.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</row>
    <row r="580" spans="1:41" ht="15.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</row>
    <row r="581" spans="1:41" ht="15.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</row>
    <row r="582" spans="1:41" ht="15.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</row>
    <row r="583" spans="1:41" ht="15.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</row>
    <row r="584" spans="1:41" ht="15.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</row>
    <row r="585" spans="1:41" ht="15.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</row>
    <row r="586" spans="1:41" ht="15.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</row>
    <row r="587" spans="1:41" ht="15.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</row>
    <row r="588" spans="1:41" ht="15.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</row>
    <row r="589" spans="1:41" ht="15.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</row>
    <row r="590" spans="1:41" ht="15.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</row>
    <row r="591" spans="1:41" ht="15.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</row>
    <row r="592" spans="1:41" ht="15.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</row>
    <row r="593" spans="1:41" ht="15.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</row>
    <row r="594" spans="1:41" ht="15.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</row>
    <row r="595" spans="1:41" ht="15.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</row>
    <row r="596" spans="1:41" ht="15.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</row>
    <row r="597" spans="1:41" ht="15.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</row>
    <row r="598" spans="1:41" ht="15.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</row>
    <row r="599" spans="1:41" ht="15.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</row>
    <row r="600" spans="1:41" ht="15.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</row>
    <row r="601" spans="1:41" ht="15.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</row>
    <row r="602" spans="1:41" ht="15.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</row>
    <row r="603" spans="1:41" ht="15.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</row>
    <row r="604" spans="1:41" ht="15.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</row>
    <row r="605" spans="1:41" ht="15.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</row>
    <row r="606" spans="1:41" ht="15.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</row>
    <row r="607" spans="1:41" ht="15.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</row>
    <row r="608" spans="1:41" ht="15.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</row>
    <row r="609" spans="1:41" ht="15.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</row>
    <row r="610" spans="1:41" ht="15.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</row>
    <row r="611" spans="1:41" ht="15.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</row>
    <row r="612" spans="1:41" ht="15.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</row>
    <row r="613" spans="1:41" ht="15.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</row>
    <row r="614" spans="1:41" ht="15.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</row>
    <row r="615" spans="1:41" ht="15.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</row>
    <row r="616" spans="1:41" ht="15.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</row>
    <row r="617" spans="1:41" ht="15.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</row>
    <row r="618" spans="1:41" ht="15.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</row>
    <row r="619" spans="1:41" ht="15.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</row>
    <row r="620" spans="1:41" ht="15.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</row>
    <row r="621" spans="1:41" ht="15.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</row>
    <row r="622" spans="1:41" ht="15.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</row>
    <row r="623" spans="1:41" ht="15.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</row>
    <row r="624" spans="1:41" ht="15.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</row>
    <row r="625" spans="1:41" ht="15.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</row>
    <row r="626" spans="1:41" ht="15.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</row>
    <row r="627" spans="1:41" ht="15.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</row>
    <row r="628" spans="1:41" ht="15.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</row>
    <row r="629" spans="1:41" ht="15.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</row>
    <row r="630" spans="1:41" ht="15.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</row>
    <row r="631" spans="1:41" ht="15.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</row>
    <row r="632" spans="1:41" ht="15.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</row>
    <row r="633" spans="1:41" ht="15.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</row>
    <row r="634" spans="1:41" ht="15.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</row>
    <row r="635" spans="1:41" ht="15.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</row>
    <row r="636" spans="1:41" ht="15.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</row>
    <row r="637" spans="1:41" ht="15.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</row>
    <row r="638" spans="1:41" ht="15.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</row>
    <row r="639" spans="1:41" ht="15.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</row>
    <row r="640" spans="1:41" ht="15.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</row>
    <row r="641" spans="1:41" ht="15.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</row>
    <row r="642" spans="1:41" ht="15.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</row>
    <row r="643" spans="1:41" ht="15.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</row>
    <row r="644" spans="1:41" ht="15.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</row>
    <row r="645" spans="1:41" ht="15.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</row>
    <row r="646" spans="1:41" ht="15.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</row>
    <row r="647" spans="1:41" ht="15.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</row>
    <row r="648" spans="1:41" ht="15.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</row>
    <row r="649" spans="1:41" ht="15.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</row>
    <row r="650" spans="1:41" ht="15.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</row>
    <row r="651" spans="1:41" ht="15.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</row>
    <row r="652" spans="1:41" ht="15.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</row>
    <row r="653" spans="1:41" ht="15.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</row>
    <row r="654" spans="1:41" ht="15.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</row>
    <row r="655" spans="1:41" ht="15.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</row>
    <row r="656" spans="1:41" ht="15.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</row>
    <row r="657" spans="1:41" ht="15.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</row>
    <row r="658" spans="1:41" ht="15.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</row>
    <row r="659" spans="1:41" ht="15.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</row>
    <row r="660" spans="1:41" ht="15.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</row>
    <row r="661" spans="1:41" ht="15.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</row>
    <row r="662" spans="1:41" ht="15.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</row>
    <row r="663" spans="1:41" ht="15.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</row>
    <row r="664" spans="1:41" ht="15.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</row>
    <row r="665" spans="1:41" ht="15.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</row>
    <row r="666" spans="1:41" ht="15.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</row>
    <row r="667" spans="1:41" ht="15.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</row>
    <row r="668" spans="1:41" ht="15.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</row>
    <row r="669" spans="1:41" ht="15.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</row>
    <row r="670" spans="1:41" ht="15.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</row>
    <row r="671" spans="1:41" ht="15.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</row>
    <row r="672" spans="1:41" ht="15.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</row>
    <row r="673" spans="1:41" ht="15.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</row>
    <row r="674" spans="1:41" ht="15.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</row>
    <row r="675" spans="1:41" ht="15.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</row>
    <row r="676" spans="1:41" ht="15.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</row>
    <row r="677" spans="1:41" ht="15.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</row>
    <row r="678" spans="1:41" ht="15.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</row>
    <row r="679" spans="1:41" ht="15.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</row>
    <row r="680" spans="1:41" ht="15.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</row>
    <row r="681" spans="1:41" ht="15.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</row>
    <row r="682" spans="1:41" ht="15.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</row>
    <row r="683" spans="1:41" ht="15.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</row>
    <row r="684" spans="1:41" ht="15.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</row>
    <row r="685" spans="1:41" ht="15.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</row>
    <row r="686" spans="1:41" ht="15.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</row>
    <row r="687" spans="1:41" ht="15.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</row>
    <row r="688" spans="1:41" ht="15.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</row>
    <row r="689" spans="1:41" ht="15.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</row>
    <row r="690" spans="1:41" ht="15.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</row>
    <row r="691" spans="1:41" ht="15.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</row>
    <row r="692" spans="1:41" ht="15.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</row>
    <row r="693" spans="1:41" ht="15.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</row>
    <row r="694" spans="1:41" ht="15.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</row>
    <row r="695" spans="1:41" ht="15.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</row>
    <row r="696" spans="1:41" ht="15.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</row>
    <row r="697" spans="1:41" ht="15.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</row>
    <row r="698" spans="1:41" ht="15.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</row>
    <row r="699" spans="1:41" ht="15.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</row>
    <row r="700" spans="1:41" ht="15.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</row>
    <row r="701" spans="1:41" ht="15.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</row>
    <row r="702" spans="1:41" ht="15.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</row>
    <row r="703" spans="1:41" ht="15.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</row>
    <row r="704" spans="1:41" ht="15.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</row>
    <row r="705" spans="1:41" ht="15.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</row>
    <row r="706" spans="1:41" ht="15.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</row>
    <row r="707" spans="1:41" ht="15.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</row>
    <row r="708" spans="1:41" ht="15.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</row>
    <row r="709" spans="1:41" ht="15.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</row>
    <row r="710" spans="1:41" ht="15.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</row>
    <row r="711" spans="1:41" ht="15.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</row>
    <row r="712" spans="1:41" ht="15.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</row>
    <row r="713" spans="1:41" ht="15.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</row>
    <row r="714" spans="1:41" ht="15.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</row>
    <row r="715" spans="1:41" ht="15.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</row>
    <row r="716" spans="1:41" ht="15.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</row>
    <row r="717" spans="1:41" ht="15.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</row>
    <row r="718" spans="1:41" ht="15.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</row>
    <row r="719" spans="1:41" ht="15.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</row>
    <row r="720" spans="1:41" ht="15.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</row>
    <row r="721" spans="1:41" ht="15.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</row>
    <row r="722" spans="1:41" ht="15.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</row>
    <row r="723" spans="1:41" ht="15.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</row>
    <row r="724" spans="1:41" ht="15.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</row>
    <row r="725" spans="1:41" ht="15.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</row>
    <row r="726" spans="1:41" ht="15.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</row>
    <row r="727" spans="1:41" ht="15.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</row>
    <row r="728" spans="1:41" ht="15.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</row>
    <row r="729" spans="1:41" ht="15.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</row>
    <row r="730" spans="1:41" ht="15.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</row>
    <row r="731" spans="1:41" ht="15.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</row>
    <row r="732" spans="1:41" ht="15.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</row>
    <row r="733" spans="1:41" ht="15.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</row>
    <row r="734" spans="1:41" ht="15.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</row>
    <row r="735" spans="1:41" ht="15.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</row>
    <row r="736" spans="1:41" ht="15.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</row>
    <row r="737" spans="1:41" ht="15.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</row>
    <row r="738" spans="1:41" ht="15.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</row>
    <row r="739" spans="1:41" ht="15.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</row>
    <row r="740" spans="1:41" ht="15.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</row>
    <row r="741" spans="1:41" ht="15.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</row>
    <row r="742" spans="1:41" ht="15.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</row>
    <row r="743" spans="1:41" ht="15.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</row>
    <row r="744" spans="1:41" ht="15.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</row>
    <row r="745" spans="1:41" ht="15.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</row>
    <row r="746" spans="1:41" ht="15.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</row>
    <row r="747" spans="1:41" ht="15.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</row>
    <row r="748" spans="1:41" ht="15.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</row>
    <row r="749" spans="1:41" ht="15.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</row>
    <row r="750" spans="1:41" ht="15.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</row>
    <row r="751" spans="1:41" ht="15.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</row>
    <row r="752" spans="1:41" ht="15.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</row>
    <row r="753" spans="1:41" ht="15.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</row>
    <row r="754" spans="1:41" ht="15.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</row>
    <row r="755" spans="1:41" ht="15.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</row>
    <row r="756" spans="1:41" ht="15.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</row>
    <row r="757" spans="1:41" ht="15.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</row>
    <row r="758" spans="1:41" ht="15.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</row>
    <row r="759" spans="1:41" ht="15.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</row>
    <row r="760" spans="1:41" ht="15.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</row>
    <row r="761" spans="1:41" ht="15.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</row>
    <row r="762" spans="1:41" ht="15.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</row>
    <row r="763" spans="1:41" ht="15.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</row>
    <row r="764" spans="1:41" ht="15.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</row>
    <row r="765" spans="1:41" ht="15.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</row>
    <row r="766" spans="1:41" ht="15.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</row>
    <row r="767" spans="1:41" ht="15.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</row>
    <row r="768" spans="1:41" ht="15.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</row>
    <row r="769" spans="1:41" ht="15.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</row>
    <row r="770" spans="1:41" ht="15.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</row>
    <row r="771" spans="1:41" ht="15.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</row>
    <row r="772" spans="1:41" ht="15.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</row>
    <row r="773" spans="1:41" ht="15.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</row>
    <row r="774" spans="1:41" ht="15.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</row>
    <row r="775" spans="1:41" ht="15.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</row>
    <row r="776" spans="1:41" ht="15.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</row>
    <row r="777" spans="1:41" ht="15.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</row>
    <row r="778" spans="1:41" ht="15.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</row>
    <row r="779" spans="1:41" ht="15.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</row>
    <row r="780" spans="1:41" ht="15.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</row>
    <row r="781" spans="1:41" ht="15.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</row>
    <row r="782" spans="1:41" ht="15.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</row>
    <row r="783" spans="1:41" ht="15.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</row>
    <row r="784" spans="1:41" ht="15.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</row>
    <row r="785" spans="1:41" ht="15.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</row>
    <row r="786" spans="1:41" ht="15.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</row>
    <row r="787" spans="1:41" ht="15.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</row>
    <row r="788" spans="1:41" ht="15.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</row>
    <row r="789" spans="1:41" ht="15.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</row>
    <row r="790" spans="1:41" ht="15.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</row>
    <row r="791" spans="1:41" ht="15.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</row>
    <row r="792" spans="1:41" ht="15.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</row>
    <row r="793" spans="1:41" ht="15.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</row>
    <row r="794" spans="1:41" ht="15.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</row>
    <row r="795" spans="1:41" ht="15.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</row>
    <row r="796" spans="1:41" ht="15.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</row>
    <row r="797" spans="1:41" ht="15.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</row>
    <row r="798" spans="1:41" ht="15.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</row>
    <row r="799" spans="1:41" ht="15.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</row>
    <row r="800" spans="1:41" ht="15.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</row>
    <row r="801" spans="1:41" ht="15.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</row>
    <row r="802" spans="1:41" ht="15.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</row>
    <row r="803" spans="1:41" ht="15.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</row>
    <row r="804" spans="1:41" ht="15.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</row>
    <row r="805" spans="1:41" ht="15.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</row>
    <row r="806" spans="1:41" ht="15.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</row>
    <row r="807" spans="1:41" ht="15.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</row>
    <row r="808" spans="1:41" ht="15.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</row>
    <row r="809" spans="1:41" ht="15.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</row>
    <row r="810" spans="1:41" ht="15.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</row>
    <row r="811" spans="1:41" ht="15.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</row>
    <row r="812" spans="1:41" ht="15.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</row>
    <row r="813" spans="1:41" ht="15.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</row>
    <row r="814" spans="1:41" ht="15.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</row>
    <row r="815" spans="1:41" ht="15.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</row>
    <row r="816" spans="1:41" ht="15.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</row>
    <row r="817" spans="1:41" ht="15.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</row>
    <row r="818" spans="1:41" ht="15.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</row>
    <row r="819" spans="1:41" ht="15.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</row>
    <row r="820" spans="1:41" ht="15.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</row>
    <row r="821" spans="1:41" ht="15.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</row>
    <row r="822" spans="1:41" ht="15.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</row>
    <row r="823" spans="1:41" ht="15.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</row>
    <row r="824" spans="1:41" ht="15.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</row>
    <row r="825" spans="1:41" ht="15.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</row>
    <row r="826" spans="1:41" ht="15.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</row>
    <row r="827" spans="1:41" ht="15.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</row>
    <row r="828" spans="1:41" ht="15.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</row>
    <row r="829" spans="1:41" ht="15.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</row>
    <row r="830" spans="1:41" ht="15.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</row>
    <row r="831" spans="1:41" ht="15.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</row>
    <row r="832" spans="1:41" ht="15.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</row>
    <row r="833" spans="1:41" ht="15.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</row>
    <row r="834" spans="1:41" ht="15.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</row>
    <row r="835" spans="1:41" ht="15.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</row>
    <row r="836" spans="1:41" ht="15.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</row>
    <row r="837" spans="1:41" ht="15.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</row>
    <row r="838" spans="1:41" ht="15.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</row>
    <row r="839" spans="1:41" ht="15.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</row>
    <row r="840" spans="1:41" ht="15.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</row>
    <row r="841" spans="1:41" ht="15.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</row>
    <row r="842" spans="1:41" ht="15.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</row>
    <row r="843" spans="1:41" ht="15.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</row>
    <row r="844" spans="1:41" ht="15.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</row>
    <row r="845" spans="1:41" ht="15.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</row>
    <row r="846" spans="1:41" ht="15.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</row>
    <row r="847" spans="1:41" ht="15.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</row>
    <row r="848" spans="1:41" ht="15.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</row>
    <row r="849" spans="1:41" ht="15.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</row>
    <row r="850" spans="1:41" ht="15.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</row>
    <row r="851" spans="1:41" ht="15.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</row>
    <row r="852" spans="1:41" ht="15.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</row>
    <row r="853" spans="1:41" ht="15.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</row>
    <row r="854" spans="1:41" ht="15.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</row>
    <row r="855" spans="1:41" ht="15.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</row>
    <row r="856" spans="1:41" ht="15.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</row>
    <row r="857" spans="1:41" ht="15.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</row>
    <row r="858" spans="1:41" ht="15.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</row>
    <row r="859" spans="1:41" ht="15.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</row>
    <row r="860" spans="1:41" ht="15.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</row>
    <row r="861" spans="1:41" ht="15.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</row>
    <row r="862" spans="1:41" ht="15.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</row>
    <row r="863" spans="1:41" ht="15.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</row>
    <row r="864" spans="1:41" ht="15.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</row>
    <row r="865" spans="1:41" ht="15.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</row>
    <row r="866" spans="1:41" ht="15.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</row>
    <row r="867" spans="1:41" ht="15.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</row>
    <row r="868" spans="1:41" ht="15.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</row>
    <row r="869" spans="1:41" ht="15.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</row>
    <row r="870" spans="1:41" ht="15.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</row>
    <row r="871" spans="1:41" ht="15.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</row>
    <row r="872" spans="1:41" ht="15.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</row>
    <row r="873" spans="1:41" ht="15.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</row>
    <row r="874" spans="1:41" ht="15.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</row>
    <row r="875" spans="1:41" ht="15.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</row>
    <row r="876" spans="1:41" ht="15.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</row>
    <row r="877" spans="1:41" ht="15.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</row>
    <row r="878" spans="1:41" ht="15.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</row>
    <row r="879" spans="1:41" ht="15.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</row>
    <row r="880" spans="1:41" ht="15.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</row>
    <row r="881" spans="1:41" ht="15.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</row>
    <row r="882" spans="1:41" ht="15.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</row>
    <row r="883" spans="1:41" ht="15.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</row>
    <row r="884" spans="1:41" ht="15.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</row>
    <row r="885" spans="1:41" ht="15.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</row>
    <row r="886" spans="1:41" ht="15.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</row>
    <row r="887" spans="1:41" ht="15.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</row>
    <row r="888" spans="1:41" ht="15.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</row>
    <row r="889" spans="1:41" ht="15.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</row>
    <row r="890" spans="1:41" ht="15.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</row>
    <row r="891" spans="1:41" ht="15.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</row>
    <row r="892" spans="1:41" ht="15.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</row>
    <row r="893" spans="1:41" ht="15.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</row>
    <row r="894" spans="1:41" ht="15.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</row>
    <row r="895" spans="1:41" ht="15.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</row>
    <row r="896" spans="1:41" ht="15.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</row>
    <row r="897" spans="1:41" ht="15.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</row>
    <row r="898" spans="1:41" ht="15.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</row>
    <row r="899" spans="1:41" ht="15.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</row>
    <row r="900" spans="1:41" ht="15.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</row>
    <row r="901" spans="1:41" ht="15.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</row>
    <row r="902" spans="1:41" ht="15.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</row>
    <row r="903" spans="1:41" ht="15.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</row>
    <row r="904" spans="1:41" ht="15.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</row>
    <row r="905" spans="1:41" ht="15.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</row>
    <row r="906" spans="1:41" ht="15.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</row>
    <row r="907" spans="1:41" ht="15.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</row>
    <row r="908" spans="1:41" ht="15.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</row>
    <row r="909" spans="1:41" ht="15.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</row>
    <row r="910" spans="1:41" ht="15.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</row>
    <row r="911" spans="1:41" ht="15.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</row>
    <row r="912" spans="1:41" ht="15.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</row>
    <row r="913" spans="1:41" ht="15.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</row>
    <row r="914" spans="1:41" ht="15.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</row>
    <row r="915" spans="1:41" ht="15.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</row>
    <row r="916" spans="1:41" ht="15.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</row>
    <row r="917" spans="1:41" ht="15.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</row>
    <row r="918" spans="1:41" ht="15.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</row>
    <row r="919" spans="1:41" ht="15.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</row>
    <row r="920" spans="1:41" ht="15.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</row>
    <row r="921" spans="1:41" ht="15.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</row>
    <row r="922" spans="1:41" ht="15.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</row>
    <row r="923" spans="1:41" ht="15.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</row>
    <row r="924" spans="1:41" ht="15.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</row>
    <row r="925" spans="1:41" ht="15.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</row>
    <row r="926" spans="1:41" ht="15.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</row>
    <row r="927" spans="1:41" ht="15.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</row>
    <row r="928" spans="1:41" ht="15.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</row>
    <row r="929" spans="1:41" ht="15.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</row>
    <row r="930" spans="1:41" ht="15.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</row>
    <row r="931" spans="1:41" ht="15.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</row>
    <row r="932" spans="1:41" ht="15.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</row>
    <row r="933" spans="1:41" ht="15.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</row>
    <row r="934" spans="1:41" ht="15.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</row>
    <row r="935" spans="1:41" ht="15.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</row>
    <row r="936" spans="1:41" ht="15.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</row>
    <row r="937" spans="1:41" ht="15.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</row>
    <row r="938" spans="1:41" ht="15.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</row>
    <row r="939" spans="1:41" ht="15.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</row>
    <row r="940" spans="1:41" ht="15.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</row>
    <row r="941" spans="1:41" ht="15.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</row>
    <row r="942" spans="1:41" ht="15.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</row>
    <row r="943" spans="1:41" ht="15.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</row>
    <row r="944" spans="1:41" ht="15.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</row>
    <row r="945" spans="1:41" ht="15.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</row>
    <row r="946" spans="1:41" ht="15.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</row>
    <row r="947" spans="1:41" ht="15.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</row>
    <row r="948" spans="1:41" ht="15.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</row>
    <row r="949" spans="1:41" ht="15.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</row>
    <row r="950" spans="1:41" ht="15.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</row>
    <row r="951" spans="1:41" ht="15.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</row>
    <row r="952" spans="1:41" ht="15.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</row>
    <row r="953" spans="1:41" ht="15.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</row>
    <row r="954" spans="1:41" ht="15.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</row>
    <row r="955" spans="1:41" ht="15.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</row>
    <row r="956" spans="1:41" ht="15.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</row>
    <row r="957" spans="1:41" ht="15.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</row>
    <row r="958" spans="1:41" ht="15.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</row>
    <row r="959" spans="1:41" ht="15.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</row>
    <row r="960" spans="1:41" ht="15.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</row>
    <row r="961" spans="1:41" ht="15.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</row>
    <row r="962" spans="1:41" ht="15.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</row>
    <row r="963" spans="1:41" ht="15.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</row>
    <row r="964" spans="1:41" ht="15.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</row>
    <row r="965" spans="1:41" ht="15.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</row>
    <row r="966" spans="1:41" ht="15.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</row>
    <row r="967" spans="1:41" ht="15.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</row>
    <row r="968" spans="1:41" ht="15.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</row>
    <row r="969" spans="1:41" ht="15.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</row>
    <row r="970" spans="1:41" ht="15.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</row>
    <row r="971" spans="1:41" ht="15.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</row>
    <row r="972" spans="1:41" ht="15.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</row>
    <row r="973" spans="1:41" ht="15.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</row>
    <row r="974" spans="1:41" ht="15.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</row>
    <row r="975" spans="1:41" ht="15.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</row>
    <row r="976" spans="1:41" ht="15.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</row>
    <row r="977" spans="1:41" ht="15.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</row>
    <row r="978" spans="1:41" ht="15.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</row>
    <row r="979" spans="1:41" ht="15.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</row>
    <row r="980" spans="1:41" ht="15.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</row>
    <row r="981" spans="1:41" ht="15.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</row>
    <row r="982" spans="1:41" ht="15.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</row>
    <row r="983" spans="1:41" ht="15.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</row>
    <row r="984" spans="1:41" ht="15.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</row>
    <row r="985" spans="1:41" ht="15.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</row>
    <row r="986" spans="1:41" ht="15.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</row>
    <row r="987" spans="1:41" ht="15.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</row>
    <row r="988" spans="1:41" ht="15.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</row>
    <row r="989" spans="1:41" ht="15.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</row>
    <row r="990" spans="1:41" ht="15.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</row>
    <row r="991" spans="1:41" ht="15.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</row>
    <row r="992" spans="1:41" ht="15.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</row>
    <row r="993" spans="1:41" ht="15.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</row>
    <row r="994" spans="1:41" ht="15.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</row>
    <row r="995" spans="1:41" ht="15.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</row>
    <row r="996" spans="1:41" ht="15.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</row>
    <row r="997" spans="1:41" ht="15.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</row>
    <row r="998" spans="1:41" ht="15.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</row>
    <row r="999" spans="1:41" ht="15.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</row>
    <row r="1000" spans="1:41" ht="15.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</row>
    <row r="1001" spans="1:4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</row>
    <row r="1002" spans="1:41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</row>
    <row r="1003" spans="1:41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</row>
    <row r="1004" spans="1:41" ht="15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</row>
    <row r="1005" spans="1:41" ht="15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</row>
    <row r="1006" spans="1:41" ht="15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</row>
    <row r="1007" spans="1:41" ht="15.75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</row>
    <row r="1008" spans="1:41" ht="15.75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</row>
    <row r="1009" spans="1:41" ht="15.75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</row>
    <row r="1010" spans="1:41" ht="15.75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</row>
    <row r="1011" spans="1:41" ht="15.75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</row>
    <row r="1012" spans="1:41" ht="15.75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</row>
    <row r="1013" spans="1:41" ht="15.75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</row>
    <row r="1014" spans="1:41" ht="15.75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</row>
    <row r="1015" spans="1:41" ht="15.75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</row>
    <row r="1016" spans="1:41" ht="15.75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</row>
    <row r="1017" spans="1:41" ht="15.75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</row>
    <row r="1018" spans="1:41" ht="15.7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</row>
    <row r="1019" spans="1:41" ht="15.75" customHeight="1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</row>
    <row r="1020" spans="1:41" ht="15.75" customHeight="1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</row>
    <row r="1021" spans="1:41" ht="15.75" customHeight="1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</row>
    <row r="1022" spans="1:41" ht="15.75" customHeight="1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</row>
    <row r="1023" spans="1:41" ht="15.75" customHeight="1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</row>
    <row r="1024" spans="1:41" ht="15.75" customHeight="1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</row>
    <row r="1025" spans="1:41" ht="15.75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</row>
    <row r="1026" spans="1:41" ht="15.75" customHeight="1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</row>
    <row r="1027" spans="1:41" ht="15.75" customHeight="1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</row>
    <row r="1028" spans="1:41" ht="15.75" customHeight="1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</row>
    <row r="1029" spans="1:41" ht="15.75" customHeight="1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</row>
    <row r="1030" spans="1:41" ht="15.75" customHeight="1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</row>
    <row r="1031" spans="1:41" ht="15.75" customHeight="1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</row>
  </sheetData>
  <mergeCells count="255">
    <mergeCell ref="P67:Q67"/>
    <mergeCell ref="B64:Z65"/>
    <mergeCell ref="B66:Z66"/>
    <mergeCell ref="B67:C67"/>
    <mergeCell ref="D67:G67"/>
    <mergeCell ref="H68:K68"/>
    <mergeCell ref="L68:O68"/>
    <mergeCell ref="P68:Q68"/>
    <mergeCell ref="B72:C72"/>
    <mergeCell ref="D72:G72"/>
    <mergeCell ref="H72:K72"/>
    <mergeCell ref="L72:O72"/>
    <mergeCell ref="P72:Q72"/>
    <mergeCell ref="B73:C73"/>
    <mergeCell ref="D73:G73"/>
    <mergeCell ref="H73:K73"/>
    <mergeCell ref="L73:O73"/>
    <mergeCell ref="P73:Q73"/>
    <mergeCell ref="B88:C88"/>
    <mergeCell ref="D76:G76"/>
    <mergeCell ref="H76:K76"/>
    <mergeCell ref="L76:O76"/>
    <mergeCell ref="P76:Q76"/>
    <mergeCell ref="B77:C77"/>
    <mergeCell ref="H75:K75"/>
    <mergeCell ref="L75:O75"/>
    <mergeCell ref="B74:C74"/>
    <mergeCell ref="D74:G74"/>
    <mergeCell ref="H74:K74"/>
    <mergeCell ref="L74:O74"/>
    <mergeCell ref="P74:Q74"/>
    <mergeCell ref="D75:G75"/>
    <mergeCell ref="P75:Q75"/>
    <mergeCell ref="B75:C75"/>
    <mergeCell ref="B76:C76"/>
    <mergeCell ref="B85:C85"/>
    <mergeCell ref="B43:F43"/>
    <mergeCell ref="B45:Z46"/>
    <mergeCell ref="D70:G70"/>
    <mergeCell ref="H70:K70"/>
    <mergeCell ref="B71:C71"/>
    <mergeCell ref="D71:G71"/>
    <mergeCell ref="H71:K71"/>
    <mergeCell ref="L71:O71"/>
    <mergeCell ref="P71:Q71"/>
    <mergeCell ref="B69:C69"/>
    <mergeCell ref="D69:G69"/>
    <mergeCell ref="H69:K69"/>
    <mergeCell ref="L69:O69"/>
    <mergeCell ref="P69:Q69"/>
    <mergeCell ref="B70:C70"/>
    <mergeCell ref="L70:O70"/>
    <mergeCell ref="P70:Q70"/>
    <mergeCell ref="B47:Z53"/>
    <mergeCell ref="B54:Z55"/>
    <mergeCell ref="B56:Z62"/>
    <mergeCell ref="H67:K67"/>
    <mergeCell ref="L67:O67"/>
    <mergeCell ref="B68:C68"/>
    <mergeCell ref="D68:G68"/>
    <mergeCell ref="B12:D12"/>
    <mergeCell ref="B13:D13"/>
    <mergeCell ref="B14:D14"/>
    <mergeCell ref="B31:Z34"/>
    <mergeCell ref="B37:F37"/>
    <mergeCell ref="B39:F39"/>
    <mergeCell ref="B41:F41"/>
    <mergeCell ref="E11:H11"/>
    <mergeCell ref="I11:J11"/>
    <mergeCell ref="K11:N11"/>
    <mergeCell ref="O11:R11"/>
    <mergeCell ref="S11:V11"/>
    <mergeCell ref="E14:J14"/>
    <mergeCell ref="K14:P14"/>
    <mergeCell ref="W11:Z11"/>
    <mergeCell ref="B16:D16"/>
    <mergeCell ref="B17:D17"/>
    <mergeCell ref="B18:D18"/>
    <mergeCell ref="B21:Z21"/>
    <mergeCell ref="E16:J16"/>
    <mergeCell ref="E17:J17"/>
    <mergeCell ref="E18:J18"/>
    <mergeCell ref="B2:Z6"/>
    <mergeCell ref="B7:D7"/>
    <mergeCell ref="E7:T7"/>
    <mergeCell ref="U7:V7"/>
    <mergeCell ref="W7:Z7"/>
    <mergeCell ref="B8:D8"/>
    <mergeCell ref="E8:H8"/>
    <mergeCell ref="I8:J8"/>
    <mergeCell ref="K8:N8"/>
    <mergeCell ref="O8:P8"/>
    <mergeCell ref="Q8:T8"/>
    <mergeCell ref="U8:V8"/>
    <mergeCell ref="W8:Z8"/>
    <mergeCell ref="B9:D9"/>
    <mergeCell ref="E9:L9"/>
    <mergeCell ref="M9:P9"/>
    <mergeCell ref="E10:H10"/>
    <mergeCell ref="O10:P10"/>
    <mergeCell ref="E13:N13"/>
    <mergeCell ref="Q14:R15"/>
    <mergeCell ref="S14:T15"/>
    <mergeCell ref="I10:J10"/>
    <mergeCell ref="K10:N10"/>
    <mergeCell ref="E12:N12"/>
    <mergeCell ref="O12:P12"/>
    <mergeCell ref="Q9:Z9"/>
    <mergeCell ref="Q10:Z10"/>
    <mergeCell ref="Q12:Z12"/>
    <mergeCell ref="Q13:Z13"/>
    <mergeCell ref="U14:V15"/>
    <mergeCell ref="W14:X15"/>
    <mergeCell ref="Y14:Z15"/>
    <mergeCell ref="O13:P13"/>
    <mergeCell ref="K15:P15"/>
    <mergeCell ref="E15:J15"/>
    <mergeCell ref="B10:D10"/>
    <mergeCell ref="B11:D11"/>
    <mergeCell ref="U30:Z30"/>
    <mergeCell ref="I30:O30"/>
    <mergeCell ref="E19:J19"/>
    <mergeCell ref="E20:J20"/>
    <mergeCell ref="K16:P16"/>
    <mergeCell ref="K17:P17"/>
    <mergeCell ref="K18:P18"/>
    <mergeCell ref="K19:P19"/>
    <mergeCell ref="B15:D15"/>
    <mergeCell ref="K20:P20"/>
    <mergeCell ref="Q19:R19"/>
    <mergeCell ref="D88:G88"/>
    <mergeCell ref="H88:K88"/>
    <mergeCell ref="L88:Z88"/>
    <mergeCell ref="W17:X17"/>
    <mergeCell ref="Y17:Z17"/>
    <mergeCell ref="Q16:R16"/>
    <mergeCell ref="S16:T16"/>
    <mergeCell ref="Q17:R17"/>
    <mergeCell ref="S17:T17"/>
    <mergeCell ref="U17:V17"/>
    <mergeCell ref="Q18:R18"/>
    <mergeCell ref="S18:T18"/>
    <mergeCell ref="S19:T19"/>
    <mergeCell ref="O23:R23"/>
    <mergeCell ref="Q20:R20"/>
    <mergeCell ref="S20:T20"/>
    <mergeCell ref="B26:Z28"/>
    <mergeCell ref="B30:H30"/>
    <mergeCell ref="P30:T30"/>
    <mergeCell ref="B19:D19"/>
    <mergeCell ref="B20:D20"/>
    <mergeCell ref="B23:D23"/>
    <mergeCell ref="E23:L23"/>
    <mergeCell ref="S23:Z23"/>
    <mergeCell ref="P77:Q77"/>
    <mergeCell ref="L78:O78"/>
    <mergeCell ref="P78:Q78"/>
    <mergeCell ref="L79:O79"/>
    <mergeCell ref="P79:Q79"/>
    <mergeCell ref="D85:G85"/>
    <mergeCell ref="H85:K85"/>
    <mergeCell ref="B87:C87"/>
    <mergeCell ref="D87:G87"/>
    <mergeCell ref="H87:K87"/>
    <mergeCell ref="L87:Z87"/>
    <mergeCell ref="D77:G77"/>
    <mergeCell ref="H77:K77"/>
    <mergeCell ref="B78:C78"/>
    <mergeCell ref="D78:G78"/>
    <mergeCell ref="H78:K78"/>
    <mergeCell ref="B79:C79"/>
    <mergeCell ref="D79:G79"/>
    <mergeCell ref="H79:K79"/>
    <mergeCell ref="L77:O77"/>
    <mergeCell ref="B86:C86"/>
    <mergeCell ref="D86:G86"/>
    <mergeCell ref="H86:K86"/>
    <mergeCell ref="L86:Z86"/>
    <mergeCell ref="B83:C83"/>
    <mergeCell ref="B84:C84"/>
    <mergeCell ref="D84:G84"/>
    <mergeCell ref="H84:K84"/>
    <mergeCell ref="B80:Z80"/>
    <mergeCell ref="B81:C81"/>
    <mergeCell ref="D81:G81"/>
    <mergeCell ref="H81:K81"/>
    <mergeCell ref="L81:Z81"/>
    <mergeCell ref="L82:Z82"/>
    <mergeCell ref="L83:Z83"/>
    <mergeCell ref="L84:Z84"/>
    <mergeCell ref="L85:Z85"/>
    <mergeCell ref="B82:C82"/>
    <mergeCell ref="D82:G82"/>
    <mergeCell ref="H82:K82"/>
    <mergeCell ref="D83:G83"/>
    <mergeCell ref="H83:K83"/>
    <mergeCell ref="B91:C91"/>
    <mergeCell ref="D91:G91"/>
    <mergeCell ref="D92:G92"/>
    <mergeCell ref="H92:K92"/>
    <mergeCell ref="B99:J100"/>
    <mergeCell ref="K99:L100"/>
    <mergeCell ref="M99:N100"/>
    <mergeCell ref="O99:Z100"/>
    <mergeCell ref="B101:J102"/>
    <mergeCell ref="O101:Z102"/>
    <mergeCell ref="B93:C93"/>
    <mergeCell ref="R76:X76"/>
    <mergeCell ref="R75:X75"/>
    <mergeCell ref="K101:L102"/>
    <mergeCell ref="M101:N102"/>
    <mergeCell ref="R72:X72"/>
    <mergeCell ref="R71:X71"/>
    <mergeCell ref="L89:Z89"/>
    <mergeCell ref="L90:Z90"/>
    <mergeCell ref="L91:Z91"/>
    <mergeCell ref="L92:Z92"/>
    <mergeCell ref="L93:Z93"/>
    <mergeCell ref="B95:Z96"/>
    <mergeCell ref="B97:J98"/>
    <mergeCell ref="O97:Z98"/>
    <mergeCell ref="K97:L98"/>
    <mergeCell ref="M97:N98"/>
    <mergeCell ref="B89:C89"/>
    <mergeCell ref="D89:G89"/>
    <mergeCell ref="H89:K89"/>
    <mergeCell ref="B90:C90"/>
    <mergeCell ref="D90:G90"/>
    <mergeCell ref="H90:K90"/>
    <mergeCell ref="D93:G93"/>
    <mergeCell ref="H93:K93"/>
    <mergeCell ref="R74:X74"/>
    <mergeCell ref="R73:X73"/>
    <mergeCell ref="H91:K91"/>
    <mergeCell ref="B92:C92"/>
    <mergeCell ref="R70:X70"/>
    <mergeCell ref="R69:X69"/>
    <mergeCell ref="R68:X68"/>
    <mergeCell ref="R67:X67"/>
    <mergeCell ref="Y79:Z79"/>
    <mergeCell ref="Y78:Z78"/>
    <mergeCell ref="Y77:Z77"/>
    <mergeCell ref="Y76:Z76"/>
    <mergeCell ref="Y75:Z75"/>
    <mergeCell ref="Y74:Z74"/>
    <mergeCell ref="Y73:Z73"/>
    <mergeCell ref="Y72:Z72"/>
    <mergeCell ref="Y71:Z71"/>
    <mergeCell ref="Y70:Z70"/>
    <mergeCell ref="Y69:Z69"/>
    <mergeCell ref="Y68:Z68"/>
    <mergeCell ref="Y67:Z67"/>
    <mergeCell ref="R79:X79"/>
    <mergeCell ref="R78:X78"/>
    <mergeCell ref="R77:X77"/>
  </mergeCells>
  <dataValidations count="11">
    <dataValidation type="list" allowBlank="1" showErrorMessage="1" sqref="W17 Y17" xr:uid="{00000000-0002-0000-0200-000001000000}">
      <formula1>$CH$2:$CH$24</formula1>
    </dataValidation>
    <dataValidation type="list" allowBlank="1" showErrorMessage="1" sqref="D68:D79" xr:uid="{00000000-0002-0000-0200-000003000000}">
      <formula1>$AH$27:$AH$37</formula1>
    </dataValidation>
    <dataValidation type="list" allowBlank="1" showErrorMessage="1" sqref="I30" xr:uid="{00000000-0002-0000-0200-000004000000}">
      <formula1>$AL$27:$AL$48</formula1>
    </dataValidation>
    <dataValidation type="list" allowBlank="1" showInputMessage="1" showErrorMessage="1" prompt="Feedback - Select from the dropdown_x000a_" sqref="K97 K99 K101" xr:uid="{00000000-0002-0000-0200-000006000000}">
      <formula1>$AO$27:$AO$29</formula1>
    </dataValidation>
    <dataValidation type="list" allowBlank="1" showErrorMessage="1" sqref="U17" xr:uid="{00000000-0002-0000-0200-000007000000}">
      <formula1>$CG$2:$CG$4</formula1>
    </dataValidation>
    <dataValidation type="list" allowBlank="1" showErrorMessage="1" sqref="H68:K79" xr:uid="{00000000-0002-0000-0200-000009000000}">
      <formula1>$AI$27:$AI$30</formula1>
    </dataValidation>
    <dataValidation type="list" allowBlank="1" showErrorMessage="1" sqref="D82:D93" xr:uid="{00000000-0002-0000-0200-00000A000000}">
      <formula1>$AM$27:$AM$28</formula1>
    </dataValidation>
    <dataValidation type="list" allowBlank="1" showErrorMessage="1" sqref="L68:L79" xr:uid="{00000000-0002-0000-0200-00000D000000}">
      <formula1>$AJ$27:$AJ$30</formula1>
    </dataValidation>
    <dataValidation type="list" allowBlank="1" showErrorMessage="1" sqref="P68:P79" xr:uid="{00000000-0002-0000-0200-000010000000}">
      <formula1>$AK$27:$AK$29</formula1>
    </dataValidation>
    <dataValidation type="list" allowBlank="1" showErrorMessage="1" sqref="H82:H93" xr:uid="{00000000-0002-0000-0200-000011000000}">
      <formula1>$AN$27:$AN$28</formula1>
    </dataValidation>
    <dataValidation type="list" allowBlank="1" showInputMessage="1" showErrorMessage="1" sqref="Y68:Z79" xr:uid="{467ABB26-ACA3-4787-B1A0-BAE06A7B9579}">
      <formula1>$CM$2:$CM$6</formula1>
    </dataValidation>
  </dataValidations>
  <pageMargins left="0.7" right="0.7" top="0.75" bottom="0.75" header="0" footer="0"/>
  <pageSetup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0625-2A73-40A9-91C2-637220668EAD}">
  <sheetPr>
    <pageSetUpPr fitToPage="1"/>
  </sheetPr>
  <dimension ref="A1:CP1048576"/>
  <sheetViews>
    <sheetView showZeros="0" zoomScale="70" zoomScaleNormal="70" workbookViewId="0">
      <selection activeCell="CY28" sqref="CY28"/>
    </sheetView>
  </sheetViews>
  <sheetFormatPr defaultColWidth="11.19921875" defaultRowHeight="15" customHeight="1"/>
  <cols>
    <col min="1" max="1" width="2.19921875" customWidth="1"/>
    <col min="3" max="3" width="2" customWidth="1"/>
    <col min="5" max="5" width="2" customWidth="1"/>
    <col min="7" max="7" width="2" customWidth="1"/>
    <col min="9" max="9" width="2" customWidth="1"/>
    <col min="10" max="10" width="10.796875" customWidth="1"/>
    <col min="11" max="11" width="2" customWidth="1"/>
    <col min="13" max="13" width="2" customWidth="1"/>
    <col min="15" max="15" width="2" customWidth="1"/>
    <col min="17" max="17" width="2" customWidth="1"/>
    <col min="19" max="19" width="2" customWidth="1"/>
    <col min="21" max="21" width="2" customWidth="1"/>
    <col min="23" max="23" width="2" customWidth="1"/>
    <col min="25" max="25" width="2" customWidth="1"/>
    <col min="27" max="27" width="10.796875" customWidth="1"/>
    <col min="28" max="38" width="10.796875" hidden="1" customWidth="1"/>
    <col min="39" max="43" width="11.19921875" hidden="1" customWidth="1"/>
    <col min="44" max="44" width="1.3984375" hidden="1" customWidth="1"/>
    <col min="45" max="45" width="11.19921875" hidden="1" customWidth="1"/>
    <col min="46" max="46" width="0.69921875" hidden="1" customWidth="1"/>
    <col min="47" max="47" width="0.8984375" hidden="1" customWidth="1"/>
    <col min="48" max="48" width="0.3984375" hidden="1" customWidth="1"/>
    <col min="49" max="49" width="11.19921875" hidden="1" customWidth="1"/>
    <col min="50" max="50" width="0.69921875" hidden="1" customWidth="1"/>
    <col min="51" max="52" width="0.8984375" hidden="1" customWidth="1"/>
    <col min="53" max="53" width="11.19921875" hidden="1" customWidth="1"/>
    <col min="54" max="54" width="0.69921875" hidden="1" customWidth="1"/>
    <col min="55" max="55" width="0.8984375" hidden="1" customWidth="1"/>
    <col min="56" max="56" width="1" hidden="1" customWidth="1"/>
    <col min="57" max="57" width="11.19921875" hidden="1" customWidth="1"/>
    <col min="58" max="58" width="1" hidden="1" customWidth="1"/>
    <col min="59" max="59" width="10.796875" hidden="1" customWidth="1"/>
    <col min="60" max="60" width="9.59765625" hidden="1" customWidth="1"/>
    <col min="61" max="94" width="11.19921875" hidden="1" customWidth="1"/>
    <col min="95" max="96" width="11.19921875" customWidth="1"/>
  </cols>
  <sheetData>
    <row r="1" spans="2:91" ht="15" customHeight="1">
      <c r="CA1" s="2" t="s">
        <v>0</v>
      </c>
      <c r="CB1" s="2" t="s">
        <v>1</v>
      </c>
      <c r="CC1" s="2" t="s">
        <v>2</v>
      </c>
      <c r="CD1" s="2" t="s">
        <v>3</v>
      </c>
      <c r="CE1" s="2" t="s">
        <v>4</v>
      </c>
      <c r="CF1" s="2" t="s">
        <v>5</v>
      </c>
      <c r="CG1" s="2" t="s">
        <v>6</v>
      </c>
      <c r="CH1" s="2" t="s">
        <v>7</v>
      </c>
      <c r="CI1" s="2" t="s">
        <v>8</v>
      </c>
      <c r="CJ1" s="8" t="s">
        <v>105</v>
      </c>
      <c r="CK1" s="2" t="s">
        <v>254</v>
      </c>
      <c r="CL1" s="2" t="s">
        <v>255</v>
      </c>
      <c r="CM1" s="2" t="s">
        <v>272</v>
      </c>
    </row>
    <row r="2" spans="2:91" ht="15" customHeight="1">
      <c r="B2" s="94" t="s">
        <v>266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  <c r="CA2" s="1" t="s">
        <v>9</v>
      </c>
      <c r="CB2" s="1" t="s">
        <v>10</v>
      </c>
      <c r="CC2" s="1" t="s">
        <v>11</v>
      </c>
      <c r="CD2" s="3" t="s">
        <v>12</v>
      </c>
      <c r="CE2" s="1" t="s">
        <v>13</v>
      </c>
      <c r="CF2" s="1" t="s">
        <v>14</v>
      </c>
      <c r="CG2" s="1" t="s">
        <v>15</v>
      </c>
      <c r="CH2" s="4" t="s">
        <v>16</v>
      </c>
      <c r="CI2" s="3" t="s">
        <v>12</v>
      </c>
      <c r="CJ2" s="1" t="s">
        <v>107</v>
      </c>
      <c r="CK2" s="1" t="s">
        <v>256</v>
      </c>
      <c r="CL2" s="1" t="s">
        <v>259</v>
      </c>
      <c r="CM2" s="1" t="s">
        <v>277</v>
      </c>
    </row>
    <row r="3" spans="2:91" ht="15" customHeight="1">
      <c r="B3" s="97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5"/>
      <c r="CA3" s="1" t="s">
        <v>17</v>
      </c>
      <c r="CB3" s="1" t="s">
        <v>18</v>
      </c>
      <c r="CC3" s="1" t="s">
        <v>19</v>
      </c>
      <c r="CD3" s="3" t="s">
        <v>20</v>
      </c>
      <c r="CE3" s="1" t="s">
        <v>21</v>
      </c>
      <c r="CF3" s="1" t="s">
        <v>22</v>
      </c>
      <c r="CG3" s="1" t="s">
        <v>23</v>
      </c>
      <c r="CH3" s="5">
        <v>9</v>
      </c>
      <c r="CI3" s="3" t="s">
        <v>20</v>
      </c>
      <c r="CJ3" s="1" t="s">
        <v>108</v>
      </c>
      <c r="CK3" s="1" t="s">
        <v>257</v>
      </c>
      <c r="CL3" s="1" t="s">
        <v>260</v>
      </c>
      <c r="CM3" s="1" t="s">
        <v>273</v>
      </c>
    </row>
    <row r="4" spans="2:91" ht="15" customHeight="1">
      <c r="B4" s="9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5"/>
      <c r="CA4" s="1" t="s">
        <v>24</v>
      </c>
      <c r="CB4" s="1" t="s">
        <v>25</v>
      </c>
      <c r="CC4" s="7" t="s">
        <v>109</v>
      </c>
      <c r="CD4" s="3" t="s">
        <v>27</v>
      </c>
      <c r="CE4" s="1" t="s">
        <v>28</v>
      </c>
      <c r="CF4" s="1" t="s">
        <v>29</v>
      </c>
      <c r="CG4" s="1" t="s">
        <v>30</v>
      </c>
      <c r="CH4" s="1">
        <v>8.9</v>
      </c>
      <c r="CI4" s="3" t="s">
        <v>27</v>
      </c>
      <c r="CJ4" s="1" t="s">
        <v>110</v>
      </c>
      <c r="CK4" s="1" t="s">
        <v>258</v>
      </c>
      <c r="CL4" s="1" t="s">
        <v>261</v>
      </c>
      <c r="CM4" s="1" t="s">
        <v>278</v>
      </c>
    </row>
    <row r="5" spans="2:91" ht="15" customHeight="1">
      <c r="B5" s="97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5"/>
      <c r="CA5" s="1"/>
      <c r="CB5" s="1" t="s">
        <v>33</v>
      </c>
      <c r="CC5" s="1" t="s">
        <v>26</v>
      </c>
      <c r="CD5" s="3" t="s">
        <v>35</v>
      </c>
      <c r="CE5" s="1" t="s">
        <v>19</v>
      </c>
      <c r="CF5" s="1"/>
      <c r="CG5" s="1"/>
      <c r="CH5" s="1">
        <v>8.8000000000000007</v>
      </c>
      <c r="CI5" s="3" t="s">
        <v>35</v>
      </c>
      <c r="CJ5" s="1" t="s">
        <v>111</v>
      </c>
      <c r="CM5" s="1" t="s">
        <v>282</v>
      </c>
    </row>
    <row r="6" spans="2:91" ht="15" customHeight="1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00"/>
      <c r="CA6" s="1"/>
      <c r="CB6" s="1" t="s">
        <v>36</v>
      </c>
      <c r="CC6" s="1" t="s">
        <v>34</v>
      </c>
      <c r="CD6" s="3" t="s">
        <v>37</v>
      </c>
      <c r="CE6" s="1" t="s">
        <v>38</v>
      </c>
      <c r="CF6" s="1"/>
      <c r="CG6" s="1"/>
      <c r="CH6" s="1">
        <v>8.6999999999999993</v>
      </c>
      <c r="CI6" s="3" t="s">
        <v>39</v>
      </c>
      <c r="CJ6" s="1" t="s">
        <v>112</v>
      </c>
      <c r="CM6" s="1" t="s">
        <v>283</v>
      </c>
    </row>
    <row r="7" spans="2:91" ht="18" customHeight="1">
      <c r="B7" s="77" t="s">
        <v>31</v>
      </c>
      <c r="C7" s="78"/>
      <c r="D7" s="101"/>
      <c r="E7" s="77">
        <f>Referee!E7</f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01"/>
      <c r="U7" s="77" t="s">
        <v>32</v>
      </c>
      <c r="V7" s="101"/>
      <c r="W7" s="77">
        <f>Referee!W7</f>
        <v>0</v>
      </c>
      <c r="X7" s="78"/>
      <c r="Y7" s="78"/>
      <c r="Z7" s="101"/>
      <c r="CA7" s="1"/>
      <c r="CB7" s="1" t="s">
        <v>42</v>
      </c>
      <c r="CC7" s="1"/>
      <c r="CD7" s="3" t="s">
        <v>43</v>
      </c>
      <c r="CE7" s="1"/>
      <c r="CF7" s="1"/>
      <c r="CG7" s="1"/>
      <c r="CH7" s="1">
        <v>8.6</v>
      </c>
      <c r="CI7" s="3" t="s">
        <v>44</v>
      </c>
      <c r="CJ7" s="1" t="s">
        <v>113</v>
      </c>
    </row>
    <row r="8" spans="2:91" ht="18" customHeight="1">
      <c r="B8" s="79" t="s">
        <v>0</v>
      </c>
      <c r="C8" s="80"/>
      <c r="D8" s="90"/>
      <c r="E8" s="79">
        <f>Referee!E8</f>
        <v>0</v>
      </c>
      <c r="F8" s="80"/>
      <c r="G8" s="80"/>
      <c r="H8" s="90"/>
      <c r="I8" s="79" t="s">
        <v>1</v>
      </c>
      <c r="J8" s="90"/>
      <c r="K8" s="79">
        <f>Referee!K8</f>
        <v>0</v>
      </c>
      <c r="L8" s="80"/>
      <c r="M8" s="80"/>
      <c r="N8" s="90"/>
      <c r="O8" s="79" t="s">
        <v>2</v>
      </c>
      <c r="P8" s="90"/>
      <c r="Q8" s="79">
        <f>Referee!Q8</f>
        <v>0</v>
      </c>
      <c r="R8" s="80"/>
      <c r="S8" s="80"/>
      <c r="T8" s="90"/>
      <c r="U8" s="79" t="s">
        <v>105</v>
      </c>
      <c r="V8" s="90"/>
      <c r="W8" s="79">
        <f>Referee!W8</f>
        <v>0</v>
      </c>
      <c r="X8" s="80"/>
      <c r="Y8" s="80"/>
      <c r="Z8" s="90"/>
      <c r="CA8" s="1"/>
      <c r="CB8" s="1" t="s">
        <v>47</v>
      </c>
      <c r="CC8" s="1"/>
      <c r="CD8" s="3" t="s">
        <v>48</v>
      </c>
      <c r="CE8" s="1"/>
      <c r="CF8" s="1"/>
      <c r="CG8" s="1"/>
      <c r="CH8" s="1">
        <v>8.5</v>
      </c>
      <c r="CI8" s="3" t="s">
        <v>43</v>
      </c>
      <c r="CJ8" s="1" t="s">
        <v>114</v>
      </c>
    </row>
    <row r="9" spans="2:91" ht="18" customHeight="1">
      <c r="B9" s="79" t="s">
        <v>40</v>
      </c>
      <c r="C9" s="80"/>
      <c r="D9" s="90"/>
      <c r="E9" s="79">
        <f>Referee!E9</f>
        <v>0</v>
      </c>
      <c r="F9" s="80"/>
      <c r="G9" s="80"/>
      <c r="H9" s="80"/>
      <c r="I9" s="80"/>
      <c r="J9" s="80"/>
      <c r="K9" s="80"/>
      <c r="L9" s="90"/>
      <c r="M9" s="79" t="s">
        <v>41</v>
      </c>
      <c r="N9" s="80"/>
      <c r="O9" s="80"/>
      <c r="P9" s="90"/>
      <c r="Q9" s="79">
        <f>Referee!Q9</f>
        <v>0</v>
      </c>
      <c r="R9" s="80"/>
      <c r="S9" s="80"/>
      <c r="T9" s="80"/>
      <c r="U9" s="80"/>
      <c r="V9" s="80"/>
      <c r="W9" s="80"/>
      <c r="X9" s="80"/>
      <c r="Y9" s="80"/>
      <c r="Z9" s="90"/>
      <c r="CA9" s="1"/>
      <c r="CB9" s="1" t="s">
        <v>49</v>
      </c>
      <c r="CC9" s="1"/>
      <c r="CD9" s="3" t="s">
        <v>50</v>
      </c>
      <c r="CE9" s="1"/>
      <c r="CF9" s="1"/>
      <c r="CG9" s="1"/>
      <c r="CH9" s="6">
        <v>8.4</v>
      </c>
      <c r="CI9" s="3" t="s">
        <v>48</v>
      </c>
      <c r="CJ9" s="1" t="s">
        <v>115</v>
      </c>
    </row>
    <row r="10" spans="2:91" ht="18" customHeight="1">
      <c r="B10" s="79" t="s">
        <v>45</v>
      </c>
      <c r="C10" s="80"/>
      <c r="D10" s="90"/>
      <c r="E10" s="79">
        <f>Referee!E10</f>
        <v>0</v>
      </c>
      <c r="F10" s="80"/>
      <c r="G10" s="80"/>
      <c r="H10" s="90"/>
      <c r="I10" s="79" t="s">
        <v>3</v>
      </c>
      <c r="J10" s="90"/>
      <c r="K10" s="79">
        <f>Referee!K10</f>
        <v>0</v>
      </c>
      <c r="L10" s="80"/>
      <c r="M10" s="80"/>
      <c r="N10" s="90"/>
      <c r="O10" s="79" t="s">
        <v>46</v>
      </c>
      <c r="P10" s="90"/>
      <c r="Q10" s="79">
        <f>Referee!Q10</f>
        <v>0</v>
      </c>
      <c r="R10" s="80"/>
      <c r="S10" s="80"/>
      <c r="T10" s="80"/>
      <c r="U10" s="80"/>
      <c r="V10" s="80"/>
      <c r="W10" s="80"/>
      <c r="X10" s="80"/>
      <c r="Y10" s="80"/>
      <c r="Z10" s="90"/>
      <c r="CA10" s="1"/>
      <c r="CB10" s="1" t="s">
        <v>51</v>
      </c>
      <c r="CC10" s="1"/>
      <c r="CD10" s="3" t="s">
        <v>52</v>
      </c>
      <c r="CE10" s="1"/>
      <c r="CF10" s="1"/>
      <c r="CG10" s="1"/>
      <c r="CH10" s="1">
        <v>8.3000000000000007</v>
      </c>
      <c r="CI10" s="3" t="s">
        <v>53</v>
      </c>
    </row>
    <row r="11" spans="2:91" ht="18" customHeight="1">
      <c r="B11" s="71" t="s">
        <v>116</v>
      </c>
      <c r="C11" s="71"/>
      <c r="D11" s="71"/>
      <c r="E11" s="107">
        <f>Referee!E11</f>
        <v>0</v>
      </c>
      <c r="F11" s="115"/>
      <c r="G11" s="115"/>
      <c r="H11" s="111"/>
      <c r="I11" s="110" t="s">
        <v>117</v>
      </c>
      <c r="J11" s="111"/>
      <c r="K11" s="112">
        <f>Referee!K11</f>
        <v>0</v>
      </c>
      <c r="L11" s="113"/>
      <c r="M11" s="113"/>
      <c r="N11" s="114"/>
      <c r="O11" s="110" t="s">
        <v>262</v>
      </c>
      <c r="P11" s="115"/>
      <c r="Q11" s="115"/>
      <c r="R11" s="111"/>
      <c r="S11" s="110">
        <f>Referee!S11</f>
        <v>0</v>
      </c>
      <c r="T11" s="115"/>
      <c r="U11" s="115"/>
      <c r="V11" s="111"/>
      <c r="W11" s="205"/>
      <c r="X11" s="206"/>
      <c r="Y11" s="206"/>
      <c r="Z11" s="207"/>
      <c r="CA11" s="1"/>
      <c r="CB11" s="1" t="s">
        <v>54</v>
      </c>
      <c r="CC11" s="1"/>
      <c r="CD11" s="3" t="s">
        <v>55</v>
      </c>
      <c r="CE11" s="1"/>
      <c r="CF11" s="1"/>
      <c r="CG11" s="1"/>
      <c r="CH11" s="1">
        <v>8.1999999999999993</v>
      </c>
      <c r="CI11" s="3" t="s">
        <v>50</v>
      </c>
    </row>
    <row r="12" spans="2:91" ht="18" customHeight="1">
      <c r="B12" s="79" t="s">
        <v>57</v>
      </c>
      <c r="C12" s="80"/>
      <c r="D12" s="90"/>
      <c r="E12" s="91">
        <f>Referee!E12</f>
        <v>0</v>
      </c>
      <c r="F12" s="80"/>
      <c r="G12" s="80"/>
      <c r="H12" s="80"/>
      <c r="I12" s="80"/>
      <c r="J12" s="80"/>
      <c r="K12" s="80"/>
      <c r="L12" s="80"/>
      <c r="M12" s="80"/>
      <c r="N12" s="90"/>
      <c r="O12" s="79" t="s">
        <v>118</v>
      </c>
      <c r="P12" s="90"/>
      <c r="Q12" s="79">
        <f>Referee!Q12</f>
        <v>0</v>
      </c>
      <c r="R12" s="80"/>
      <c r="S12" s="80"/>
      <c r="T12" s="80"/>
      <c r="U12" s="80"/>
      <c r="V12" s="80"/>
      <c r="W12" s="80"/>
      <c r="X12" s="80"/>
      <c r="Y12" s="80"/>
      <c r="Z12" s="90"/>
      <c r="CA12" s="1"/>
      <c r="CB12" s="1" t="s">
        <v>119</v>
      </c>
      <c r="CC12" s="1"/>
      <c r="CD12" s="3" t="s">
        <v>58</v>
      </c>
      <c r="CE12" s="1"/>
      <c r="CF12" s="1"/>
      <c r="CG12" s="1"/>
      <c r="CH12" s="1">
        <v>8.1</v>
      </c>
      <c r="CI12" s="3" t="s">
        <v>59</v>
      </c>
    </row>
    <row r="13" spans="2:91" ht="18" customHeight="1">
      <c r="B13" s="79" t="s">
        <v>120</v>
      </c>
      <c r="C13" s="80"/>
      <c r="D13" s="90"/>
      <c r="E13" s="91">
        <f>Referee!E13</f>
        <v>0</v>
      </c>
      <c r="F13" s="80"/>
      <c r="G13" s="80"/>
      <c r="H13" s="80"/>
      <c r="I13" s="80"/>
      <c r="J13" s="80"/>
      <c r="K13" s="80"/>
      <c r="L13" s="80"/>
      <c r="M13" s="80"/>
      <c r="N13" s="90"/>
      <c r="O13" s="79" t="s">
        <v>118</v>
      </c>
      <c r="P13" s="90"/>
      <c r="Q13" s="79">
        <f>Referee!Q13</f>
        <v>0</v>
      </c>
      <c r="R13" s="80"/>
      <c r="S13" s="80"/>
      <c r="T13" s="80"/>
      <c r="U13" s="80"/>
      <c r="V13" s="80"/>
      <c r="W13" s="80"/>
      <c r="X13" s="80"/>
      <c r="Y13" s="80"/>
      <c r="Z13" s="90"/>
      <c r="CA13" s="1"/>
      <c r="CB13" s="1"/>
      <c r="CC13" s="1"/>
      <c r="CD13" s="3" t="s">
        <v>60</v>
      </c>
      <c r="CE13" s="1"/>
      <c r="CF13" s="1"/>
      <c r="CG13" s="1"/>
      <c r="CH13" s="6">
        <v>8</v>
      </c>
      <c r="CI13" s="3" t="s">
        <v>61</v>
      </c>
    </row>
    <row r="14" spans="2:91" ht="18" customHeight="1">
      <c r="B14" s="64"/>
      <c r="C14" s="65"/>
      <c r="D14" s="66"/>
      <c r="E14" s="64"/>
      <c r="F14" s="65"/>
      <c r="G14" s="65"/>
      <c r="H14" s="65"/>
      <c r="I14" s="65"/>
      <c r="J14" s="66"/>
      <c r="K14" s="64"/>
      <c r="L14" s="65"/>
      <c r="M14" s="65"/>
      <c r="N14" s="65"/>
      <c r="O14" s="65"/>
      <c r="P14" s="66"/>
      <c r="Q14" s="127" t="s">
        <v>8</v>
      </c>
      <c r="R14" s="128"/>
      <c r="S14" s="102" t="s">
        <v>56</v>
      </c>
      <c r="T14" s="103"/>
      <c r="U14" s="127" t="s">
        <v>6</v>
      </c>
      <c r="V14" s="128"/>
      <c r="W14" s="102" t="s">
        <v>121</v>
      </c>
      <c r="X14" s="103"/>
      <c r="Y14" s="102" t="s">
        <v>57</v>
      </c>
      <c r="Z14" s="103"/>
      <c r="CA14" s="1"/>
      <c r="CB14" s="1"/>
      <c r="CC14" s="1"/>
      <c r="CD14" s="3" t="s">
        <v>62</v>
      </c>
      <c r="CE14" s="1"/>
      <c r="CF14" s="1"/>
      <c r="CG14" s="1"/>
      <c r="CH14" s="1">
        <v>7.9</v>
      </c>
      <c r="CI14" s="3" t="s">
        <v>52</v>
      </c>
    </row>
    <row r="15" spans="2:91" ht="18" customHeight="1">
      <c r="B15" s="67"/>
      <c r="C15" s="67"/>
      <c r="D15" s="67"/>
      <c r="E15" s="68" t="s">
        <v>269</v>
      </c>
      <c r="F15" s="68"/>
      <c r="G15" s="68"/>
      <c r="H15" s="68"/>
      <c r="I15" s="68"/>
      <c r="J15" s="69"/>
      <c r="K15" s="70" t="s">
        <v>270</v>
      </c>
      <c r="L15" s="70"/>
      <c r="M15" s="70"/>
      <c r="N15" s="70"/>
      <c r="O15" s="70"/>
      <c r="P15" s="70"/>
      <c r="Q15" s="129"/>
      <c r="R15" s="130"/>
      <c r="S15" s="77"/>
      <c r="T15" s="89"/>
      <c r="U15" s="129"/>
      <c r="V15" s="130"/>
      <c r="W15" s="77"/>
      <c r="X15" s="89"/>
      <c r="Y15" s="77"/>
      <c r="Z15" s="89"/>
      <c r="CA15" s="1"/>
      <c r="CB15" s="1"/>
      <c r="CC15" s="1"/>
      <c r="CD15" s="3" t="s">
        <v>63</v>
      </c>
      <c r="CE15" s="1"/>
      <c r="CF15" s="1"/>
      <c r="CG15" s="1"/>
      <c r="CH15" s="1">
        <v>7.8</v>
      </c>
      <c r="CI15" s="3" t="s">
        <v>55</v>
      </c>
    </row>
    <row r="16" spans="2:91" ht="18" customHeight="1">
      <c r="B16" s="77" t="s">
        <v>13</v>
      </c>
      <c r="C16" s="78"/>
      <c r="D16" s="78"/>
      <c r="E16" s="71">
        <f>Referee!E16</f>
        <v>0</v>
      </c>
      <c r="F16" s="71"/>
      <c r="G16" s="71"/>
      <c r="H16" s="71"/>
      <c r="I16" s="71"/>
      <c r="J16" s="71"/>
      <c r="K16" s="72">
        <f>Referee!K16</f>
        <v>0</v>
      </c>
      <c r="L16" s="72"/>
      <c r="M16" s="72"/>
      <c r="N16" s="72"/>
      <c r="O16" s="72"/>
      <c r="P16" s="72"/>
      <c r="Q16" s="75">
        <f>Referee!Q16</f>
        <v>0</v>
      </c>
      <c r="R16" s="76"/>
      <c r="S16" s="75">
        <f>Referee!S16</f>
        <v>0</v>
      </c>
      <c r="T16" s="76"/>
      <c r="U16" s="28"/>
      <c r="V16" s="29"/>
      <c r="W16" s="29"/>
      <c r="X16" s="29"/>
      <c r="Y16" s="29"/>
      <c r="Z16" s="30"/>
      <c r="CA16" s="1"/>
      <c r="CB16" s="1"/>
      <c r="CC16" s="1"/>
      <c r="CD16" s="3" t="s">
        <v>64</v>
      </c>
      <c r="CE16" s="1"/>
      <c r="CF16" s="1"/>
      <c r="CG16" s="1"/>
      <c r="CH16" s="1">
        <v>7.7</v>
      </c>
      <c r="CI16" s="3" t="s">
        <v>58</v>
      </c>
    </row>
    <row r="17" spans="1:87" ht="18" customHeight="1">
      <c r="B17" s="79" t="s">
        <v>122</v>
      </c>
      <c r="C17" s="80"/>
      <c r="D17" s="81"/>
      <c r="E17" s="71">
        <f>Referee!E17</f>
        <v>0</v>
      </c>
      <c r="F17" s="71"/>
      <c r="G17" s="71"/>
      <c r="H17" s="71"/>
      <c r="I17" s="71"/>
      <c r="J17" s="71"/>
      <c r="K17" s="72">
        <f>Referee!K17</f>
        <v>0</v>
      </c>
      <c r="L17" s="72"/>
      <c r="M17" s="72"/>
      <c r="N17" s="72"/>
      <c r="O17" s="72"/>
      <c r="P17" s="72"/>
      <c r="Q17" s="75">
        <f>Referee!Q17</f>
        <v>0</v>
      </c>
      <c r="R17" s="76"/>
      <c r="S17" s="75">
        <f>Referee!S17</f>
        <v>0</v>
      </c>
      <c r="T17" s="76"/>
      <c r="U17" s="28"/>
      <c r="V17" s="29"/>
      <c r="W17" s="29"/>
      <c r="X17" s="29"/>
      <c r="Y17" s="29"/>
      <c r="Z17" s="30"/>
      <c r="CA17" s="1"/>
      <c r="CB17" s="1"/>
      <c r="CC17" s="1"/>
      <c r="CD17" s="3" t="s">
        <v>65</v>
      </c>
      <c r="CE17" s="1"/>
      <c r="CF17" s="1"/>
      <c r="CG17" s="1"/>
      <c r="CH17" s="1">
        <v>7.6</v>
      </c>
      <c r="CI17" s="3" t="s">
        <v>60</v>
      </c>
    </row>
    <row r="18" spans="1:87" ht="18" customHeight="1">
      <c r="B18" s="79" t="s">
        <v>123</v>
      </c>
      <c r="C18" s="80"/>
      <c r="D18" s="81"/>
      <c r="E18" s="71">
        <f>Referee!E18</f>
        <v>0</v>
      </c>
      <c r="F18" s="71"/>
      <c r="G18" s="71"/>
      <c r="H18" s="71"/>
      <c r="I18" s="71"/>
      <c r="J18" s="71"/>
      <c r="K18" s="72">
        <f>Referee!K18</f>
        <v>0</v>
      </c>
      <c r="L18" s="72"/>
      <c r="M18" s="72"/>
      <c r="N18" s="72"/>
      <c r="O18" s="72"/>
      <c r="P18" s="72"/>
      <c r="Q18" s="75">
        <f>Referee!Q18</f>
        <v>0</v>
      </c>
      <c r="R18" s="76"/>
      <c r="S18" s="75">
        <f>Referee!S18</f>
        <v>0</v>
      </c>
      <c r="T18" s="76"/>
      <c r="U18" s="208"/>
      <c r="V18" s="209"/>
      <c r="W18" s="210"/>
      <c r="X18" s="211"/>
      <c r="Y18" s="208"/>
      <c r="Z18" s="209"/>
      <c r="CA18" s="1"/>
      <c r="CB18" s="1"/>
      <c r="CC18" s="1"/>
      <c r="CD18" s="3" t="s">
        <v>66</v>
      </c>
      <c r="CE18" s="1"/>
      <c r="CF18" s="1"/>
      <c r="CG18" s="1"/>
      <c r="CH18" s="1">
        <v>7.5</v>
      </c>
      <c r="CI18" s="3" t="s">
        <v>62</v>
      </c>
    </row>
    <row r="19" spans="1:87" ht="18" customHeight="1">
      <c r="B19" s="79" t="s">
        <v>124</v>
      </c>
      <c r="C19" s="80"/>
      <c r="D19" s="81"/>
      <c r="E19" s="71">
        <f>Referee!E19</f>
        <v>0</v>
      </c>
      <c r="F19" s="71"/>
      <c r="G19" s="71"/>
      <c r="H19" s="71"/>
      <c r="I19" s="71"/>
      <c r="J19" s="71"/>
      <c r="K19" s="72">
        <f>Referee!K19</f>
        <v>0</v>
      </c>
      <c r="L19" s="72"/>
      <c r="M19" s="72"/>
      <c r="N19" s="72"/>
      <c r="O19" s="72"/>
      <c r="P19" s="72"/>
      <c r="Q19" s="75">
        <f>Referee!Q19</f>
        <v>0</v>
      </c>
      <c r="R19" s="76"/>
      <c r="S19" s="75">
        <f>Referee!S19</f>
        <v>0</v>
      </c>
      <c r="T19" s="76"/>
      <c r="U19" s="28"/>
      <c r="V19" s="29"/>
      <c r="W19" s="29"/>
      <c r="X19" s="29"/>
      <c r="Y19" s="29"/>
      <c r="Z19" s="30"/>
      <c r="CA19" s="1"/>
      <c r="CB19" s="1"/>
      <c r="CC19" s="1"/>
      <c r="CD19" s="3" t="s">
        <v>67</v>
      </c>
      <c r="CE19" s="1"/>
      <c r="CF19" s="1"/>
      <c r="CG19" s="1"/>
      <c r="CH19" s="1">
        <v>7.4</v>
      </c>
      <c r="CI19" s="3" t="s">
        <v>63</v>
      </c>
    </row>
    <row r="20" spans="1:87" ht="18" customHeight="1">
      <c r="B20" s="79" t="s">
        <v>22</v>
      </c>
      <c r="C20" s="80"/>
      <c r="D20" s="81"/>
      <c r="E20" s="71">
        <f>Referee!E20</f>
        <v>0</v>
      </c>
      <c r="F20" s="71"/>
      <c r="G20" s="71"/>
      <c r="H20" s="71"/>
      <c r="I20" s="71"/>
      <c r="J20" s="71"/>
      <c r="K20" s="72">
        <f>Referee!K20</f>
        <v>0</v>
      </c>
      <c r="L20" s="72"/>
      <c r="M20" s="72"/>
      <c r="N20" s="72"/>
      <c r="O20" s="72"/>
      <c r="P20" s="72"/>
      <c r="Q20" s="75">
        <f>Referee!Q20</f>
        <v>0</v>
      </c>
      <c r="R20" s="76"/>
      <c r="S20" s="75">
        <f>Referee!S20</f>
        <v>0</v>
      </c>
      <c r="T20" s="76"/>
      <c r="U20" s="28"/>
      <c r="V20" s="29"/>
      <c r="W20" s="29"/>
      <c r="X20" s="29"/>
      <c r="Y20" s="29"/>
      <c r="Z20" s="30"/>
      <c r="CA20" s="1"/>
      <c r="CB20" s="1"/>
      <c r="CC20" s="1"/>
      <c r="CD20" s="3" t="s">
        <v>68</v>
      </c>
      <c r="CE20" s="1"/>
      <c r="CF20" s="1"/>
      <c r="CG20" s="1"/>
      <c r="CH20" s="1">
        <v>7.3</v>
      </c>
      <c r="CI20" s="3" t="s">
        <v>64</v>
      </c>
    </row>
    <row r="21" spans="1:87" ht="18" customHeight="1">
      <c r="B21" s="84" t="s">
        <v>125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5"/>
      <c r="CA21" s="1"/>
      <c r="CB21" s="1"/>
      <c r="CC21" s="1"/>
      <c r="CD21" s="3" t="s">
        <v>69</v>
      </c>
      <c r="CE21" s="1"/>
      <c r="CF21" s="1"/>
      <c r="CG21" s="1"/>
      <c r="CH21" s="1">
        <v>7.2</v>
      </c>
      <c r="CI21" s="3" t="s">
        <v>65</v>
      </c>
    </row>
    <row r="22" spans="1:87" ht="18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CA22" s="1"/>
      <c r="CB22" s="1"/>
      <c r="CC22" s="1"/>
      <c r="CD22" s="3" t="s">
        <v>70</v>
      </c>
      <c r="CE22" s="1"/>
      <c r="CF22" s="1"/>
      <c r="CG22" s="1"/>
      <c r="CH22" s="1">
        <v>7.1</v>
      </c>
      <c r="CI22" s="3" t="s">
        <v>66</v>
      </c>
    </row>
    <row r="23" spans="1:87" ht="18" customHeight="1">
      <c r="B23" s="84" t="s">
        <v>116</v>
      </c>
      <c r="C23" s="83"/>
      <c r="D23" s="83"/>
      <c r="E23" s="59"/>
      <c r="F23" s="86">
        <f>Referee!E23</f>
        <v>0</v>
      </c>
      <c r="G23" s="87"/>
      <c r="H23" s="87"/>
      <c r="I23" s="87"/>
      <c r="J23" s="87"/>
      <c r="K23" s="34"/>
      <c r="L23" s="34"/>
      <c r="M23" s="34"/>
      <c r="N23" s="34"/>
      <c r="O23" s="82" t="s">
        <v>126</v>
      </c>
      <c r="P23" s="83"/>
      <c r="Q23" s="83"/>
      <c r="R23" s="83"/>
      <c r="S23" s="60"/>
      <c r="T23" s="60"/>
      <c r="U23" s="60"/>
      <c r="V23" s="60"/>
      <c r="W23" s="60"/>
      <c r="X23" s="60"/>
      <c r="Y23" s="60"/>
      <c r="Z23" s="61"/>
      <c r="CA23" s="1"/>
      <c r="CB23" s="1"/>
      <c r="CC23" s="1"/>
      <c r="CD23" s="3" t="s">
        <v>71</v>
      </c>
      <c r="CE23" s="1"/>
      <c r="CF23" s="1"/>
      <c r="CG23" s="1"/>
      <c r="CH23" s="6">
        <v>7</v>
      </c>
      <c r="CI23" s="3" t="s">
        <v>67</v>
      </c>
    </row>
    <row r="24" spans="1:87" ht="18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7"/>
      <c r="CA24" s="1"/>
      <c r="CB24" s="1"/>
      <c r="CC24" s="1"/>
      <c r="CD24" s="3" t="s">
        <v>72</v>
      </c>
      <c r="CE24" s="1"/>
      <c r="CF24" s="1"/>
      <c r="CG24" s="1"/>
      <c r="CH24" s="4" t="s">
        <v>73</v>
      </c>
      <c r="CI24" s="3" t="s">
        <v>68</v>
      </c>
    </row>
    <row r="25" spans="1:87" ht="15" customHeight="1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CA25" s="1"/>
      <c r="CB25" s="1"/>
      <c r="CC25" s="1"/>
      <c r="CD25" s="3" t="s">
        <v>74</v>
      </c>
      <c r="CE25" s="1"/>
      <c r="CF25" s="1"/>
      <c r="CG25" s="1"/>
      <c r="CH25" s="1"/>
      <c r="CI25" s="3" t="s">
        <v>69</v>
      </c>
    </row>
    <row r="26" spans="1:87" ht="18.75" customHeight="1">
      <c r="A26" s="7"/>
      <c r="B26" s="116" t="s">
        <v>268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8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2" t="s">
        <v>7</v>
      </c>
      <c r="AM26" s="7"/>
      <c r="AN26" s="7"/>
      <c r="AO26" s="7"/>
      <c r="CA26" s="1"/>
      <c r="CB26" s="1"/>
      <c r="CC26" s="1"/>
      <c r="CD26" s="3" t="s">
        <v>75</v>
      </c>
      <c r="CE26" s="1"/>
      <c r="CF26" s="1"/>
      <c r="CG26" s="1"/>
      <c r="CH26" s="1"/>
      <c r="CI26" s="3" t="s">
        <v>70</v>
      </c>
    </row>
    <row r="27" spans="1:87" ht="18">
      <c r="A27" s="7"/>
      <c r="B27" s="119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120"/>
      <c r="AA27" s="7"/>
      <c r="AB27" s="7"/>
      <c r="AC27" s="7"/>
      <c r="AD27" s="7"/>
      <c r="AE27" s="7"/>
      <c r="AF27" s="7"/>
      <c r="AG27" s="7"/>
      <c r="AH27" s="7" t="s">
        <v>218</v>
      </c>
      <c r="AI27" s="7" t="s">
        <v>163</v>
      </c>
      <c r="AJ27" s="7" t="s">
        <v>163</v>
      </c>
      <c r="AK27" s="7" t="s">
        <v>130</v>
      </c>
      <c r="AL27" s="4" t="s">
        <v>16</v>
      </c>
      <c r="AM27" s="7" t="s">
        <v>219</v>
      </c>
      <c r="AN27" s="7" t="s">
        <v>220</v>
      </c>
      <c r="AO27" s="7" t="s">
        <v>132</v>
      </c>
      <c r="CA27" s="1"/>
      <c r="CB27" s="1"/>
      <c r="CC27" s="1"/>
      <c r="CD27" s="3" t="s">
        <v>76</v>
      </c>
      <c r="CE27" s="1"/>
      <c r="CF27" s="1"/>
      <c r="CG27" s="1"/>
      <c r="CH27" s="1"/>
      <c r="CI27" s="3" t="s">
        <v>71</v>
      </c>
    </row>
    <row r="28" spans="1:87" ht="18">
      <c r="A28" s="7"/>
      <c r="B28" s="121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22"/>
      <c r="AA28" s="7"/>
      <c r="AB28" s="7"/>
      <c r="AC28" s="7"/>
      <c r="AD28" s="7"/>
      <c r="AE28" s="7"/>
      <c r="AF28" s="7"/>
      <c r="AG28" s="7"/>
      <c r="AH28" s="7" t="s">
        <v>221</v>
      </c>
      <c r="AI28" s="7" t="s">
        <v>166</v>
      </c>
      <c r="AJ28" s="7" t="s">
        <v>165</v>
      </c>
      <c r="AK28" s="7" t="s">
        <v>23</v>
      </c>
      <c r="AL28" s="5">
        <v>9</v>
      </c>
      <c r="AM28" s="7" t="s">
        <v>222</v>
      </c>
      <c r="AN28" s="7" t="s">
        <v>223</v>
      </c>
      <c r="AO28" s="7" t="s">
        <v>136</v>
      </c>
      <c r="CA28" s="1"/>
      <c r="CB28" s="1"/>
      <c r="CC28" s="1"/>
      <c r="CD28" s="3" t="s">
        <v>77</v>
      </c>
      <c r="CE28" s="1"/>
      <c r="CF28" s="1"/>
      <c r="CG28" s="1"/>
      <c r="CH28" s="1"/>
      <c r="CI28" s="3" t="s">
        <v>72</v>
      </c>
    </row>
    <row r="29" spans="1:87" ht="5.25" customHeight="1" thickBot="1">
      <c r="A29" s="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7"/>
      <c r="AB29" s="7"/>
      <c r="AC29" s="7"/>
      <c r="AD29" s="7"/>
      <c r="AE29" s="7"/>
      <c r="AF29" s="7"/>
      <c r="AG29" s="7"/>
      <c r="AH29" s="7" t="s">
        <v>224</v>
      </c>
      <c r="AI29" s="7" t="s">
        <v>168</v>
      </c>
      <c r="AJ29" s="7" t="s">
        <v>166</v>
      </c>
      <c r="AK29" s="7" t="s">
        <v>139</v>
      </c>
      <c r="AL29" s="5">
        <v>8.9</v>
      </c>
      <c r="AM29" s="7"/>
      <c r="AN29" s="7"/>
      <c r="AO29" s="7" t="s">
        <v>141</v>
      </c>
      <c r="CA29" s="1"/>
      <c r="CB29" s="1"/>
      <c r="CC29" s="1"/>
      <c r="CD29" s="3" t="s">
        <v>78</v>
      </c>
      <c r="CE29" s="1"/>
      <c r="CF29" s="1"/>
      <c r="CG29" s="1"/>
      <c r="CH29" s="1"/>
      <c r="CI29" s="3" t="s">
        <v>74</v>
      </c>
    </row>
    <row r="30" spans="1:87" ht="27.75" customHeight="1" thickBot="1">
      <c r="A30" s="7"/>
      <c r="B30" s="123" t="s">
        <v>142</v>
      </c>
      <c r="C30" s="105"/>
      <c r="D30" s="105"/>
      <c r="E30" s="105"/>
      <c r="F30" s="105"/>
      <c r="G30" s="105"/>
      <c r="H30" s="106"/>
      <c r="I30" s="104"/>
      <c r="J30" s="105"/>
      <c r="K30" s="105"/>
      <c r="L30" s="105"/>
      <c r="M30" s="105"/>
      <c r="N30" s="105"/>
      <c r="O30" s="106"/>
      <c r="P30" s="124" t="s">
        <v>57</v>
      </c>
      <c r="Q30" s="105"/>
      <c r="R30" s="105"/>
      <c r="S30" s="105"/>
      <c r="T30" s="106"/>
      <c r="U30" s="125" t="str">
        <f>IF(OR(MAX(BR74:BR79)&gt;=7),MAX(BR74:BR79),"&lt;7.0")</f>
        <v>&lt;7.0</v>
      </c>
      <c r="V30" s="105"/>
      <c r="W30" s="105"/>
      <c r="X30" s="105"/>
      <c r="Y30" s="105"/>
      <c r="Z30" s="126"/>
      <c r="AA30" s="7"/>
      <c r="AB30" s="7"/>
      <c r="AC30" s="7"/>
      <c r="AD30" s="7"/>
      <c r="AE30" s="7"/>
      <c r="AF30" s="7"/>
      <c r="AG30" s="7"/>
      <c r="AH30" s="7" t="s">
        <v>225</v>
      </c>
      <c r="AI30" s="7" t="s">
        <v>226</v>
      </c>
      <c r="AJ30" s="7" t="s">
        <v>168</v>
      </c>
      <c r="AK30" s="7"/>
      <c r="AL30" s="1">
        <v>8.8000000000000007</v>
      </c>
      <c r="AM30" s="7"/>
      <c r="AN30" s="7"/>
      <c r="AO30" s="7"/>
      <c r="CA30" s="1"/>
      <c r="CB30" s="1"/>
      <c r="CC30" s="1"/>
      <c r="CD30" s="3" t="s">
        <v>79</v>
      </c>
      <c r="CE30" s="1"/>
      <c r="CF30" s="1"/>
      <c r="CG30" s="1"/>
      <c r="CH30" s="1"/>
      <c r="CI30" s="3" t="s">
        <v>75</v>
      </c>
    </row>
    <row r="31" spans="1:87" ht="18.75" customHeight="1">
      <c r="A31" s="7"/>
      <c r="B31" s="131" t="s">
        <v>146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7"/>
      <c r="AB31" s="7"/>
      <c r="AC31" s="7"/>
      <c r="AD31" s="7"/>
      <c r="AE31" s="7"/>
      <c r="AF31" s="7"/>
      <c r="AG31" s="7"/>
      <c r="AH31" s="7" t="s">
        <v>227</v>
      </c>
      <c r="AI31" s="7"/>
      <c r="AJ31" s="7"/>
      <c r="AK31" s="7"/>
      <c r="AL31" s="1">
        <v>8.6999999999999993</v>
      </c>
      <c r="AM31" s="7"/>
      <c r="AN31" s="7"/>
      <c r="AO31" s="7"/>
      <c r="CA31" s="1"/>
      <c r="CB31" s="1"/>
      <c r="CC31" s="1"/>
      <c r="CD31" s="3" t="s">
        <v>80</v>
      </c>
      <c r="CE31" s="1"/>
      <c r="CF31" s="1"/>
      <c r="CG31" s="1"/>
      <c r="CH31" s="1"/>
      <c r="CI31" s="3" t="s">
        <v>76</v>
      </c>
    </row>
    <row r="32" spans="1:87" ht="10.5" customHeight="1">
      <c r="A32" s="7"/>
      <c r="B32" s="13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135"/>
      <c r="AA32" s="7"/>
      <c r="AB32" s="7"/>
      <c r="AC32" s="7"/>
      <c r="AD32" s="7"/>
      <c r="AE32" s="7"/>
      <c r="AF32" s="7"/>
      <c r="AG32" s="7"/>
      <c r="AH32" s="7" t="s">
        <v>228</v>
      </c>
      <c r="AI32" s="7"/>
      <c r="AJ32" s="7"/>
      <c r="AK32" s="7"/>
      <c r="AL32" s="1">
        <v>8.6</v>
      </c>
      <c r="AM32" s="7"/>
      <c r="AN32" s="7"/>
      <c r="AO32" s="7"/>
      <c r="CA32" s="1"/>
      <c r="CB32" s="1"/>
      <c r="CC32" s="1"/>
      <c r="CD32" s="3" t="s">
        <v>81</v>
      </c>
      <c r="CE32" s="1"/>
      <c r="CF32" s="1"/>
      <c r="CG32" s="1"/>
      <c r="CH32" s="1"/>
      <c r="CI32" s="3" t="s">
        <v>77</v>
      </c>
    </row>
    <row r="33" spans="1:87" ht="15" customHeight="1">
      <c r="A33" s="7"/>
      <c r="B33" s="13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135"/>
      <c r="AA33" s="7"/>
      <c r="AB33" s="7"/>
      <c r="AC33" s="7"/>
      <c r="AD33" s="7"/>
      <c r="AE33" s="7"/>
      <c r="AF33" s="7"/>
      <c r="AG33" s="7"/>
      <c r="AH33" s="7" t="s">
        <v>229</v>
      </c>
      <c r="AI33" s="7"/>
      <c r="AJ33" s="7"/>
      <c r="AK33" s="7"/>
      <c r="AL33" s="6">
        <v>8.5</v>
      </c>
      <c r="AM33" s="7"/>
      <c r="AN33" s="7"/>
      <c r="AO33" s="7"/>
      <c r="CA33" s="1"/>
      <c r="CB33" s="1"/>
      <c r="CC33" s="1"/>
      <c r="CD33" s="3" t="s">
        <v>82</v>
      </c>
      <c r="CE33" s="1"/>
      <c r="CF33" s="1"/>
      <c r="CG33" s="1"/>
      <c r="CH33" s="1"/>
      <c r="CI33" s="3" t="s">
        <v>78</v>
      </c>
    </row>
    <row r="34" spans="1:87" ht="12" customHeight="1" thickBot="1">
      <c r="A34" s="7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8"/>
      <c r="AA34" s="7"/>
      <c r="AB34" s="7"/>
      <c r="AC34" s="7"/>
      <c r="AD34" s="7"/>
      <c r="AE34" s="7"/>
      <c r="AF34" s="7"/>
      <c r="AG34" s="7"/>
      <c r="AH34" s="7" t="s">
        <v>230</v>
      </c>
      <c r="AI34" s="7"/>
      <c r="AJ34" s="7"/>
      <c r="AK34" s="7"/>
      <c r="AL34" s="1">
        <v>8.4</v>
      </c>
      <c r="AM34" s="7"/>
      <c r="AN34" s="7"/>
      <c r="AO34" s="7"/>
      <c r="CA34" s="1"/>
      <c r="CB34" s="1"/>
      <c r="CC34" s="1"/>
      <c r="CD34" s="3" t="s">
        <v>83</v>
      </c>
      <c r="CE34" s="1"/>
      <c r="CF34" s="1"/>
      <c r="CG34" s="1"/>
      <c r="CH34" s="1"/>
      <c r="CI34" s="3" t="s">
        <v>79</v>
      </c>
    </row>
    <row r="35" spans="1:87" ht="40.5" customHeight="1" thickBot="1">
      <c r="A35" s="7"/>
      <c r="B35" s="27"/>
      <c r="C35" s="27"/>
      <c r="D35" s="27"/>
      <c r="E35" s="27"/>
      <c r="F35" s="27"/>
      <c r="G35" s="27"/>
      <c r="H35" s="39" t="s">
        <v>144</v>
      </c>
      <c r="I35" s="27"/>
      <c r="J35" s="40" t="s">
        <v>73</v>
      </c>
      <c r="K35" s="27"/>
      <c r="L35" s="41" t="s">
        <v>154</v>
      </c>
      <c r="M35" s="27"/>
      <c r="N35" s="42" t="s">
        <v>155</v>
      </c>
      <c r="O35" s="27"/>
      <c r="P35" s="43" t="s">
        <v>156</v>
      </c>
      <c r="Q35" s="27"/>
      <c r="R35" s="44" t="s">
        <v>157</v>
      </c>
      <c r="S35" s="27"/>
      <c r="T35" s="44">
        <v>8.5</v>
      </c>
      <c r="U35" s="27"/>
      <c r="V35" s="45" t="s">
        <v>158</v>
      </c>
      <c r="W35" s="27"/>
      <c r="X35" s="45" t="s">
        <v>159</v>
      </c>
      <c r="Y35" s="27"/>
      <c r="Z35" s="45" t="s">
        <v>16</v>
      </c>
      <c r="AA35" s="7"/>
      <c r="AB35" s="7"/>
      <c r="AC35" s="7"/>
      <c r="AD35" s="7"/>
      <c r="AE35" s="7"/>
      <c r="AF35" s="7"/>
      <c r="AG35" s="7"/>
      <c r="AH35" s="7" t="s">
        <v>231</v>
      </c>
      <c r="AI35" s="7"/>
      <c r="AJ35" s="7"/>
      <c r="AK35" s="7"/>
      <c r="AL35" s="1">
        <v>8.3000000000000007</v>
      </c>
      <c r="AM35" s="7"/>
      <c r="AN35" s="7"/>
      <c r="AO35" s="7"/>
      <c r="CA35" s="1"/>
      <c r="CB35" s="1"/>
      <c r="CC35" s="1"/>
      <c r="CD35" s="3" t="s">
        <v>84</v>
      </c>
      <c r="CE35" s="1"/>
      <c r="CF35" s="1"/>
      <c r="CG35" s="1"/>
      <c r="CH35" s="1"/>
      <c r="CI35" s="3" t="s">
        <v>80</v>
      </c>
    </row>
    <row r="36" spans="1:87" ht="15" customHeight="1" thickBot="1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7"/>
      <c r="AB36" s="7"/>
      <c r="AC36" s="7"/>
      <c r="AD36" s="7"/>
      <c r="AE36" s="7"/>
      <c r="AF36" s="7"/>
      <c r="AG36" s="7"/>
      <c r="AH36" s="7" t="s">
        <v>232</v>
      </c>
      <c r="AI36" s="7"/>
      <c r="AJ36" s="7"/>
      <c r="AK36" s="7"/>
      <c r="AL36" s="1">
        <v>8.1999999999999993</v>
      </c>
      <c r="AM36" s="7"/>
      <c r="AN36" s="7"/>
      <c r="AO36" s="7"/>
      <c r="CA36" s="1"/>
      <c r="CB36" s="1"/>
      <c r="CC36" s="1"/>
      <c r="CD36" s="3" t="s">
        <v>85</v>
      </c>
      <c r="CE36" s="1"/>
      <c r="CF36" s="1"/>
      <c r="CG36" s="1"/>
      <c r="CH36" s="1"/>
      <c r="CI36" s="3" t="s">
        <v>81</v>
      </c>
    </row>
    <row r="37" spans="1:87" ht="49.5" customHeight="1" thickBot="1">
      <c r="A37" s="7"/>
      <c r="B37" s="139" t="s">
        <v>233</v>
      </c>
      <c r="C37" s="105"/>
      <c r="D37" s="105"/>
      <c r="E37" s="105"/>
      <c r="F37" s="126"/>
      <c r="G37" s="27"/>
      <c r="H37" s="46"/>
      <c r="I37" s="27"/>
      <c r="J37" s="47"/>
      <c r="K37" s="27"/>
      <c r="L37" s="47"/>
      <c r="M37" s="27"/>
      <c r="N37" s="47"/>
      <c r="O37" s="27"/>
      <c r="P37" s="47"/>
      <c r="Q37" s="27"/>
      <c r="R37" s="47"/>
      <c r="S37" s="27"/>
      <c r="T37" s="47"/>
      <c r="U37" s="27"/>
      <c r="V37" s="47"/>
      <c r="W37" s="27"/>
      <c r="X37" s="47"/>
      <c r="Y37" s="27"/>
      <c r="Z37" s="47"/>
      <c r="AA37" s="7"/>
      <c r="AB37" s="7"/>
      <c r="AC37" s="7"/>
      <c r="AD37" s="7"/>
      <c r="AE37" s="7"/>
      <c r="AF37" s="7"/>
      <c r="AG37" s="7"/>
      <c r="AH37" s="7" t="s">
        <v>234</v>
      </c>
      <c r="AI37" s="7"/>
      <c r="AJ37" s="7"/>
      <c r="AK37" s="7"/>
      <c r="AL37" s="1">
        <v>8.1</v>
      </c>
      <c r="AM37" s="7"/>
      <c r="AN37" s="7"/>
      <c r="AO37" s="7"/>
      <c r="CA37" s="1"/>
      <c r="CB37" s="1"/>
      <c r="CC37" s="1"/>
      <c r="CD37" s="3" t="s">
        <v>86</v>
      </c>
      <c r="CE37" s="1"/>
      <c r="CF37" s="1"/>
      <c r="CG37" s="1"/>
      <c r="CH37" s="1"/>
      <c r="CI37" s="3" t="s">
        <v>83</v>
      </c>
    </row>
    <row r="38" spans="1:87" ht="12" customHeight="1" thickBot="1">
      <c r="A38" s="7"/>
      <c r="B38" s="48"/>
      <c r="C38" s="49"/>
      <c r="D38" s="49"/>
      <c r="E38" s="49"/>
      <c r="F38" s="49"/>
      <c r="G38" s="27"/>
      <c r="H38" s="5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6">
        <v>8</v>
      </c>
      <c r="AM38" s="7"/>
      <c r="AN38" s="7"/>
      <c r="AO38" s="7"/>
      <c r="CA38" s="1"/>
      <c r="CB38" s="1"/>
      <c r="CC38" s="1"/>
      <c r="CD38" s="3" t="s">
        <v>87</v>
      </c>
      <c r="CE38" s="1"/>
      <c r="CF38" s="1"/>
      <c r="CG38" s="1"/>
      <c r="CH38" s="1"/>
      <c r="CI38" s="3" t="s">
        <v>84</v>
      </c>
    </row>
    <row r="39" spans="1:87" ht="49.5" customHeight="1" thickBot="1">
      <c r="A39" s="7"/>
      <c r="B39" s="139" t="s">
        <v>235</v>
      </c>
      <c r="C39" s="105"/>
      <c r="D39" s="105"/>
      <c r="E39" s="105"/>
      <c r="F39" s="126"/>
      <c r="G39" s="27"/>
      <c r="H39" s="46"/>
      <c r="I39" s="27"/>
      <c r="J39" s="47"/>
      <c r="K39" s="27"/>
      <c r="L39" s="47"/>
      <c r="M39" s="27"/>
      <c r="N39" s="47"/>
      <c r="O39" s="27"/>
      <c r="P39" s="47"/>
      <c r="Q39" s="27"/>
      <c r="R39" s="47"/>
      <c r="S39" s="27"/>
      <c r="T39" s="47"/>
      <c r="U39" s="27"/>
      <c r="V39" s="47"/>
      <c r="W39" s="27"/>
      <c r="X39" s="47"/>
      <c r="Y39" s="27"/>
      <c r="Z39" s="4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1">
        <v>7.9</v>
      </c>
      <c r="AM39" s="7"/>
      <c r="AN39" s="7"/>
      <c r="AO39" s="7"/>
      <c r="CA39" s="1"/>
      <c r="CB39" s="1"/>
      <c r="CC39" s="1"/>
      <c r="CD39" s="3" t="s">
        <v>88</v>
      </c>
      <c r="CE39" s="1"/>
      <c r="CF39" s="1"/>
      <c r="CG39" s="1"/>
      <c r="CH39" s="1"/>
      <c r="CI39" s="3" t="s">
        <v>89</v>
      </c>
    </row>
    <row r="40" spans="1:87" ht="12" customHeight="1" thickBot="1">
      <c r="A40" s="7"/>
      <c r="B40" s="48"/>
      <c r="C40" s="49"/>
      <c r="D40" s="49"/>
      <c r="E40" s="49"/>
      <c r="F40" s="49"/>
      <c r="G40" s="27"/>
      <c r="H40" s="50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1">
        <v>7.8</v>
      </c>
      <c r="AM40" s="7"/>
      <c r="AN40" s="7"/>
      <c r="AO40" s="7"/>
      <c r="CA40" s="1"/>
      <c r="CB40" s="1"/>
      <c r="CC40" s="1"/>
      <c r="CD40" s="3" t="s">
        <v>90</v>
      </c>
      <c r="CE40" s="1"/>
      <c r="CF40" s="1"/>
      <c r="CG40" s="1"/>
      <c r="CH40" s="1"/>
      <c r="CI40" s="3" t="s">
        <v>85</v>
      </c>
    </row>
    <row r="41" spans="1:87" ht="49.5" customHeight="1" thickBot="1">
      <c r="A41" s="7"/>
      <c r="B41" s="139" t="s">
        <v>170</v>
      </c>
      <c r="C41" s="105"/>
      <c r="D41" s="105"/>
      <c r="E41" s="105"/>
      <c r="F41" s="126"/>
      <c r="G41" s="27"/>
      <c r="H41" s="46"/>
      <c r="I41" s="27"/>
      <c r="J41" s="47"/>
      <c r="K41" s="27"/>
      <c r="L41" s="47"/>
      <c r="M41" s="27"/>
      <c r="N41" s="47"/>
      <c r="O41" s="27"/>
      <c r="P41" s="47"/>
      <c r="Q41" s="27"/>
      <c r="R41" s="47"/>
      <c r="S41" s="27"/>
      <c r="T41" s="47"/>
      <c r="U41" s="27"/>
      <c r="V41" s="47"/>
      <c r="W41" s="27"/>
      <c r="X41" s="47"/>
      <c r="Y41" s="27"/>
      <c r="Z41" s="4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1">
        <v>7.7</v>
      </c>
      <c r="AM41" s="7"/>
      <c r="AN41" s="7"/>
      <c r="AO41" s="7"/>
      <c r="CA41" s="1"/>
      <c r="CB41" s="1"/>
      <c r="CC41" s="1"/>
      <c r="CD41" s="3" t="s">
        <v>91</v>
      </c>
      <c r="CE41" s="1"/>
      <c r="CF41" s="1"/>
      <c r="CG41" s="1"/>
      <c r="CH41" s="1"/>
      <c r="CI41" s="3" t="s">
        <v>86</v>
      </c>
    </row>
    <row r="42" spans="1:87" ht="12" customHeight="1" thickBot="1">
      <c r="A42" s="7"/>
      <c r="B42" s="48"/>
      <c r="C42" s="49"/>
      <c r="D42" s="49"/>
      <c r="E42" s="49"/>
      <c r="F42" s="49"/>
      <c r="G42" s="27"/>
      <c r="H42" s="50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1">
        <v>7.6</v>
      </c>
      <c r="AM42" s="7"/>
      <c r="AN42" s="7"/>
      <c r="AO42" s="7"/>
      <c r="CA42" s="1"/>
      <c r="CB42" s="1"/>
      <c r="CC42" s="1"/>
      <c r="CD42" s="3" t="s">
        <v>92</v>
      </c>
      <c r="CE42" s="1"/>
      <c r="CF42" s="1"/>
      <c r="CG42" s="1"/>
      <c r="CH42" s="1"/>
      <c r="CI42" s="3" t="s">
        <v>87</v>
      </c>
    </row>
    <row r="43" spans="1:87" ht="49.5" customHeight="1" thickBot="1">
      <c r="A43" s="7"/>
      <c r="B43" s="139" t="s">
        <v>171</v>
      </c>
      <c r="C43" s="105"/>
      <c r="D43" s="105"/>
      <c r="E43" s="105"/>
      <c r="F43" s="126"/>
      <c r="G43" s="27"/>
      <c r="H43" s="46"/>
      <c r="I43" s="27"/>
      <c r="J43" s="47"/>
      <c r="K43" s="27"/>
      <c r="L43" s="47"/>
      <c r="M43" s="27"/>
      <c r="N43" s="47"/>
      <c r="O43" s="27"/>
      <c r="P43" s="47"/>
      <c r="Q43" s="27"/>
      <c r="R43" s="47"/>
      <c r="S43" s="27"/>
      <c r="T43" s="47"/>
      <c r="U43" s="27"/>
      <c r="V43" s="47"/>
      <c r="W43" s="27"/>
      <c r="X43" s="47"/>
      <c r="Y43" s="27"/>
      <c r="Z43" s="4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1">
        <v>7.5</v>
      </c>
      <c r="AM43" s="7"/>
      <c r="AN43" s="7"/>
      <c r="AO43" s="7"/>
      <c r="CA43" s="1"/>
      <c r="CB43" s="1"/>
      <c r="CC43" s="1"/>
      <c r="CD43" s="3" t="s">
        <v>93</v>
      </c>
      <c r="CE43" s="1"/>
      <c r="CF43" s="1"/>
      <c r="CG43" s="1"/>
      <c r="CH43" s="1"/>
      <c r="CI43" s="3" t="s">
        <v>94</v>
      </c>
    </row>
    <row r="44" spans="1:87" ht="18.600000000000001" thickBot="1">
      <c r="A44" s="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1">
        <v>7.4</v>
      </c>
      <c r="AM44" s="7"/>
      <c r="AN44" s="7"/>
      <c r="AO44" s="7"/>
      <c r="CA44" s="1"/>
      <c r="CB44" s="1"/>
      <c r="CC44" s="1"/>
      <c r="CD44" s="3" t="s">
        <v>95</v>
      </c>
      <c r="CE44" s="1"/>
      <c r="CF44" s="1"/>
      <c r="CG44" s="1"/>
      <c r="CH44" s="1"/>
      <c r="CI44" s="3" t="s">
        <v>90</v>
      </c>
    </row>
    <row r="45" spans="1:87" ht="18">
      <c r="A45" s="7"/>
      <c r="B45" s="142" t="s">
        <v>172</v>
      </c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3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1">
        <v>7.3</v>
      </c>
      <c r="AM45" s="7"/>
      <c r="AN45" s="7"/>
      <c r="AO45" s="7"/>
      <c r="CA45" s="1"/>
      <c r="CB45" s="1"/>
      <c r="CC45" s="1"/>
      <c r="CD45" s="3" t="s">
        <v>96</v>
      </c>
      <c r="CE45" s="1"/>
      <c r="CF45" s="1"/>
      <c r="CG45" s="1"/>
      <c r="CH45" s="1"/>
      <c r="CI45" s="3" t="s">
        <v>91</v>
      </c>
    </row>
    <row r="46" spans="1:87" ht="15" customHeight="1" thickBot="1">
      <c r="A46" s="7"/>
      <c r="B46" s="136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8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1">
        <v>7.2</v>
      </c>
      <c r="AM46" s="7"/>
      <c r="AN46" s="7"/>
      <c r="AO46" s="7"/>
      <c r="CA46" s="1"/>
      <c r="CB46" s="1"/>
      <c r="CC46" s="1"/>
      <c r="CD46" s="3" t="s">
        <v>97</v>
      </c>
      <c r="CE46" s="1"/>
      <c r="CF46" s="1"/>
      <c r="CG46" s="1"/>
      <c r="CH46" s="1"/>
      <c r="CI46" s="3" t="s">
        <v>92</v>
      </c>
    </row>
    <row r="47" spans="1:87" ht="18">
      <c r="A47" s="7"/>
      <c r="B47" s="143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3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1">
        <v>7.1</v>
      </c>
      <c r="AM47" s="7"/>
      <c r="AN47" s="7"/>
      <c r="AO47" s="7"/>
      <c r="CA47" s="1"/>
      <c r="CB47" s="1"/>
      <c r="CC47" s="1"/>
      <c r="CD47" s="3" t="s">
        <v>98</v>
      </c>
      <c r="CE47" s="1"/>
      <c r="CF47" s="1"/>
      <c r="CG47" s="1"/>
      <c r="CH47" s="1"/>
      <c r="CI47" s="3" t="s">
        <v>99</v>
      </c>
    </row>
    <row r="48" spans="1:87" ht="18">
      <c r="A48" s="7"/>
      <c r="B48" s="134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135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 t="s">
        <v>236</v>
      </c>
      <c r="AM48" s="7"/>
      <c r="AN48" s="7"/>
      <c r="AO48" s="7"/>
      <c r="CA48" s="1"/>
      <c r="CB48" s="1"/>
      <c r="CC48" s="1"/>
      <c r="CD48" s="3" t="s">
        <v>100</v>
      </c>
      <c r="CE48" s="1"/>
      <c r="CF48" s="1"/>
      <c r="CG48" s="1"/>
      <c r="CH48" s="1"/>
      <c r="CI48" s="3" t="s">
        <v>93</v>
      </c>
    </row>
    <row r="49" spans="1:87" ht="18">
      <c r="A49" s="7"/>
      <c r="B49" s="134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135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M49" s="7"/>
      <c r="AN49" s="7"/>
      <c r="AO49" s="7"/>
      <c r="CA49" s="1"/>
      <c r="CB49" s="1"/>
      <c r="CC49" s="1"/>
      <c r="CD49" s="3" t="s">
        <v>101</v>
      </c>
      <c r="CE49" s="1"/>
      <c r="CF49" s="1"/>
      <c r="CG49" s="1"/>
      <c r="CH49" s="1"/>
      <c r="CI49" s="3" t="s">
        <v>96</v>
      </c>
    </row>
    <row r="50" spans="1:87" ht="18">
      <c r="A50" s="7"/>
      <c r="B50" s="134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135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M50" s="7"/>
      <c r="AN50" s="7"/>
      <c r="AO50" s="7"/>
      <c r="CA50" s="1"/>
      <c r="CB50" s="1"/>
      <c r="CC50" s="1"/>
      <c r="CD50" s="3" t="s">
        <v>102</v>
      </c>
      <c r="CE50" s="1"/>
      <c r="CF50" s="1"/>
      <c r="CG50" s="1"/>
      <c r="CH50" s="1"/>
      <c r="CI50" s="3" t="s">
        <v>97</v>
      </c>
    </row>
    <row r="51" spans="1:87" ht="18">
      <c r="A51" s="7"/>
      <c r="B51" s="134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135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M51" s="7"/>
      <c r="AN51" s="7"/>
      <c r="AO51" s="7"/>
      <c r="CA51" s="1"/>
      <c r="CB51" s="1"/>
      <c r="CC51" s="1"/>
      <c r="CD51" s="3" t="s">
        <v>103</v>
      </c>
      <c r="CE51" s="1"/>
      <c r="CF51" s="1"/>
      <c r="CG51" s="1"/>
      <c r="CH51" s="1"/>
      <c r="CI51" s="3" t="s">
        <v>98</v>
      </c>
    </row>
    <row r="52" spans="1:87" ht="18">
      <c r="A52" s="7"/>
      <c r="B52" s="134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135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M52" s="7"/>
      <c r="AN52" s="7"/>
      <c r="AO52" s="7"/>
      <c r="CA52" s="1"/>
      <c r="CB52" s="1"/>
      <c r="CC52" s="1"/>
      <c r="CD52" s="1"/>
      <c r="CE52" s="1"/>
      <c r="CF52" s="1"/>
      <c r="CG52" s="1"/>
      <c r="CH52" s="1"/>
      <c r="CI52" s="3" t="s">
        <v>100</v>
      </c>
    </row>
    <row r="53" spans="1:87" ht="18.600000000000001" thickBot="1">
      <c r="A53" s="7"/>
      <c r="B53" s="134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135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CA53" s="1"/>
      <c r="CB53" s="1"/>
      <c r="CC53" s="1"/>
      <c r="CD53" s="1"/>
      <c r="CE53" s="1"/>
      <c r="CF53" s="1"/>
      <c r="CG53" s="1"/>
      <c r="CH53" s="1"/>
      <c r="CI53" s="3" t="s">
        <v>104</v>
      </c>
    </row>
    <row r="54" spans="1:87" ht="18">
      <c r="A54" s="7"/>
      <c r="B54" s="142" t="s">
        <v>174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3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CA54" s="1"/>
      <c r="CB54" s="1"/>
      <c r="CC54" s="1"/>
      <c r="CD54" s="1"/>
      <c r="CE54" s="1"/>
      <c r="CF54" s="1"/>
      <c r="CG54" s="1"/>
      <c r="CH54" s="1"/>
      <c r="CI54" s="3" t="s">
        <v>102</v>
      </c>
    </row>
    <row r="55" spans="1:87" ht="18.600000000000001" thickBot="1">
      <c r="A55" s="7"/>
      <c r="B55" s="136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8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CA55" s="1"/>
      <c r="CB55" s="1"/>
      <c r="CC55" s="1"/>
      <c r="CD55" s="1"/>
      <c r="CE55" s="1"/>
      <c r="CF55" s="1"/>
      <c r="CG55" s="1"/>
      <c r="CH55" s="1"/>
      <c r="CI55" s="3" t="s">
        <v>101</v>
      </c>
    </row>
    <row r="56" spans="1:87" ht="18">
      <c r="A56" s="7"/>
      <c r="B56" s="143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3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CA56" s="1"/>
      <c r="CB56" s="1"/>
      <c r="CC56" s="1"/>
      <c r="CD56" s="1"/>
      <c r="CE56" s="1"/>
      <c r="CF56" s="1"/>
      <c r="CG56" s="1"/>
      <c r="CH56" s="1"/>
      <c r="CI56" s="3" t="s">
        <v>103</v>
      </c>
    </row>
    <row r="57" spans="1:87" ht="15.6">
      <c r="A57" s="7"/>
      <c r="B57" s="134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135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 spans="1:87" ht="15.6">
      <c r="A58" s="7"/>
      <c r="B58" s="134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135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</row>
    <row r="59" spans="1:87" ht="15.6">
      <c r="A59" s="7"/>
      <c r="B59" s="134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135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</row>
    <row r="60" spans="1:87" ht="15.6">
      <c r="A60" s="7"/>
      <c r="B60" s="134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135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 spans="1:87" ht="15.6">
      <c r="A61" s="7"/>
      <c r="B61" s="134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135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</row>
    <row r="62" spans="1:87" ht="16.2" thickBot="1">
      <c r="A62" s="7"/>
      <c r="B62" s="136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8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 spans="1:87" ht="16.2" thickBot="1">
      <c r="A63" s="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</row>
    <row r="64" spans="1:87" ht="18" customHeight="1">
      <c r="A64" s="7"/>
      <c r="B64" s="148" t="s">
        <v>237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3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</row>
    <row r="65" spans="1:70" ht="18" customHeight="1">
      <c r="A65" s="7"/>
      <c r="B65" s="149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150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</row>
    <row r="66" spans="1:70" ht="21" customHeight="1">
      <c r="A66" s="7"/>
      <c r="B66" s="151" t="s">
        <v>180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152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BG66" s="7" t="s">
        <v>181</v>
      </c>
      <c r="BH66" s="7" t="s">
        <v>182</v>
      </c>
      <c r="BI66" s="7" t="s">
        <v>183</v>
      </c>
      <c r="BJ66" s="7" t="s">
        <v>184</v>
      </c>
      <c r="BK66" s="7" t="s">
        <v>185</v>
      </c>
      <c r="BL66" s="7" t="s">
        <v>186</v>
      </c>
    </row>
    <row r="67" spans="1:70" ht="18">
      <c r="A67" s="2"/>
      <c r="B67" s="153" t="s">
        <v>187</v>
      </c>
      <c r="C67" s="90"/>
      <c r="D67" s="79" t="s">
        <v>188</v>
      </c>
      <c r="E67" s="80"/>
      <c r="F67" s="80"/>
      <c r="G67" s="90"/>
      <c r="H67" s="79" t="s">
        <v>189</v>
      </c>
      <c r="I67" s="80"/>
      <c r="J67" s="80"/>
      <c r="K67" s="90"/>
      <c r="L67" s="79" t="s">
        <v>190</v>
      </c>
      <c r="M67" s="80"/>
      <c r="N67" s="80"/>
      <c r="O67" s="90"/>
      <c r="P67" s="79" t="s">
        <v>191</v>
      </c>
      <c r="Q67" s="90"/>
      <c r="R67" s="75" t="s">
        <v>192</v>
      </c>
      <c r="S67" s="163"/>
      <c r="T67" s="163"/>
      <c r="U67" s="163"/>
      <c r="V67" s="163"/>
      <c r="W67" s="163"/>
      <c r="X67" s="164"/>
      <c r="Y67" s="62" t="s">
        <v>271</v>
      </c>
      <c r="Z67" s="6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Q67" s="7">
        <f t="array" ref="AQ67:AR78">B68:C79</f>
        <v>0</v>
      </c>
      <c r="AR67" s="7">
        <v>0</v>
      </c>
      <c r="AS67" s="7">
        <f t="array" ref="AS67:AV78">D68:G79</f>
        <v>0</v>
      </c>
      <c r="AT67" s="7">
        <v>0</v>
      </c>
      <c r="AU67" s="7">
        <v>0</v>
      </c>
      <c r="AV67" s="7">
        <v>0</v>
      </c>
      <c r="AW67" s="7">
        <f t="array" ref="AW67:AZ78">H68:K79</f>
        <v>0</v>
      </c>
      <c r="AX67" s="7">
        <v>0</v>
      </c>
      <c r="AY67" s="7">
        <v>0</v>
      </c>
      <c r="AZ67" s="7">
        <v>0</v>
      </c>
      <c r="BA67" s="7">
        <f t="array" ref="BA67:BD78">L68:O79</f>
        <v>0</v>
      </c>
      <c r="BB67" s="7">
        <v>0</v>
      </c>
      <c r="BC67" s="7">
        <v>0</v>
      </c>
      <c r="BD67" s="7">
        <v>0</v>
      </c>
      <c r="BE67" s="7">
        <f t="array" ref="BE67:BF78">P68:Q79</f>
        <v>0</v>
      </c>
      <c r="BF67" s="7">
        <v>0</v>
      </c>
      <c r="BG67" s="7">
        <f>IF(BE67=AK27,1,0)</f>
        <v>0</v>
      </c>
      <c r="BH67" s="7">
        <f>IF(BE67=AK28,1,0)</f>
        <v>0</v>
      </c>
      <c r="BI67" s="7" t="str">
        <f>IF(AW67=AI28,"1",IF(AW67=AI29,"1",IF(BA67=AJ29,"1",IF(BA67=AJ30,"1","0"))))</f>
        <v>0</v>
      </c>
      <c r="BJ67" s="7">
        <f t="shared" ref="BJ67:BJ78" si="0">BG67*BI67</f>
        <v>0</v>
      </c>
      <c r="BK67" s="7">
        <f t="shared" ref="BK67:BK78" si="1">BH67*BI67</f>
        <v>0</v>
      </c>
      <c r="BN67" s="23" t="s">
        <v>238</v>
      </c>
      <c r="BO67" s="24">
        <f>IF(BJ80&gt;=1,1,0)</f>
        <v>0</v>
      </c>
      <c r="BQ67" s="7" t="s">
        <v>194</v>
      </c>
      <c r="BR67" s="7">
        <f>0.1*BL80</f>
        <v>0</v>
      </c>
    </row>
    <row r="68" spans="1:70" ht="18">
      <c r="A68" s="2"/>
      <c r="B68" s="141"/>
      <c r="C68" s="93"/>
      <c r="D68" s="140"/>
      <c r="E68" s="80"/>
      <c r="F68" s="80"/>
      <c r="G68" s="90"/>
      <c r="H68" s="140"/>
      <c r="I68" s="80"/>
      <c r="J68" s="80"/>
      <c r="K68" s="90"/>
      <c r="L68" s="140"/>
      <c r="M68" s="80"/>
      <c r="N68" s="80"/>
      <c r="O68" s="90"/>
      <c r="P68" s="140"/>
      <c r="Q68" s="90"/>
      <c r="R68" s="165"/>
      <c r="S68" s="166"/>
      <c r="T68" s="166"/>
      <c r="U68" s="166"/>
      <c r="V68" s="166"/>
      <c r="W68" s="166"/>
      <c r="X68" s="167"/>
      <c r="Y68" s="154"/>
      <c r="Z68" s="155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f>IF(BE68=AK27,1,0)</f>
        <v>0</v>
      </c>
      <c r="BH68" s="7">
        <f>IF(BE68=AK28,1,0)</f>
        <v>0</v>
      </c>
      <c r="BI68" s="7" t="str">
        <f>IF(AW68=AI28,"1",IF(AW68=AI29,"1",IF(BA68=AJ29,"1",IF(BA68=AJ30,"1","0"))))</f>
        <v>0</v>
      </c>
      <c r="BJ68" s="7">
        <f t="shared" si="0"/>
        <v>0</v>
      </c>
      <c r="BK68" s="7">
        <f t="shared" si="1"/>
        <v>0</v>
      </c>
      <c r="BN68" s="10" t="s">
        <v>239</v>
      </c>
      <c r="BO68" s="11">
        <f>IF(AND(BJ80=0,BK80&gt;=1),1,0)</f>
        <v>0</v>
      </c>
      <c r="BQ68" s="7" t="s">
        <v>196</v>
      </c>
      <c r="BR68" s="7">
        <f>(BJ80-BO67)*-0.3+(BK80-BO68)*-0.2</f>
        <v>0</v>
      </c>
    </row>
    <row r="69" spans="1:70" ht="18">
      <c r="A69" s="2"/>
      <c r="B69" s="141"/>
      <c r="C69" s="93"/>
      <c r="D69" s="140"/>
      <c r="E69" s="80"/>
      <c r="F69" s="80"/>
      <c r="G69" s="90"/>
      <c r="H69" s="140"/>
      <c r="I69" s="80"/>
      <c r="J69" s="80"/>
      <c r="K69" s="90"/>
      <c r="L69" s="140"/>
      <c r="M69" s="80"/>
      <c r="N69" s="80"/>
      <c r="O69" s="90"/>
      <c r="P69" s="140"/>
      <c r="Q69" s="90"/>
      <c r="R69" s="165"/>
      <c r="S69" s="166"/>
      <c r="T69" s="166"/>
      <c r="U69" s="166"/>
      <c r="V69" s="166"/>
      <c r="W69" s="166"/>
      <c r="X69" s="167"/>
      <c r="Y69" s="154"/>
      <c r="Z69" s="155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f>IF(BE69=AK27,1,0)</f>
        <v>0</v>
      </c>
      <c r="BH69" s="7">
        <f>IF(BE69=AK28,1,0)</f>
        <v>0</v>
      </c>
      <c r="BI69" s="7" t="str">
        <f>IF(AW69=AI28,"1",IF(AW69=AI29,"1",IF(BA69=AJ29,"1",IF(BA69=AJ30,"1","0"))))</f>
        <v>0</v>
      </c>
      <c r="BJ69" s="7">
        <f t="shared" si="0"/>
        <v>0</v>
      </c>
      <c r="BK69" s="7">
        <f t="shared" si="1"/>
        <v>0</v>
      </c>
      <c r="BO69" s="7"/>
      <c r="BQ69" s="7" t="s">
        <v>240</v>
      </c>
      <c r="BR69" s="7">
        <f>BO81*-0.1</f>
        <v>0</v>
      </c>
    </row>
    <row r="70" spans="1:70" ht="18">
      <c r="A70" s="2"/>
      <c r="B70" s="141"/>
      <c r="C70" s="93"/>
      <c r="D70" s="140"/>
      <c r="E70" s="80"/>
      <c r="F70" s="80"/>
      <c r="G70" s="90"/>
      <c r="H70" s="140"/>
      <c r="I70" s="80"/>
      <c r="J70" s="80"/>
      <c r="K70" s="90"/>
      <c r="L70" s="140"/>
      <c r="M70" s="80"/>
      <c r="N70" s="80"/>
      <c r="O70" s="90"/>
      <c r="P70" s="140"/>
      <c r="Q70" s="90"/>
      <c r="R70" s="165"/>
      <c r="S70" s="166"/>
      <c r="T70" s="166"/>
      <c r="U70" s="166"/>
      <c r="V70" s="166"/>
      <c r="W70" s="166"/>
      <c r="X70" s="167"/>
      <c r="Y70" s="154"/>
      <c r="Z70" s="155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f>IF(BE70=AK27,1,0)</f>
        <v>0</v>
      </c>
      <c r="BH70" s="7">
        <f>IF(BE70=AK28,1,0)</f>
        <v>0</v>
      </c>
      <c r="BI70" s="7" t="str">
        <f>IF(AW70=AI28,"1",IF(AW70=AI29,"1",IF(BA70=AJ29,"1",IF(BA70=AJ30,"1","0"))))</f>
        <v>0</v>
      </c>
      <c r="BJ70" s="7">
        <f t="shared" si="0"/>
        <v>0</v>
      </c>
      <c r="BK70" s="7">
        <f t="shared" si="1"/>
        <v>0</v>
      </c>
      <c r="BN70" s="23" t="s">
        <v>198</v>
      </c>
      <c r="BO70" s="24">
        <f>IF(OR(I30=AL27,I30=AL28,I30=AL29,I30=AL30,I30=AL31,I30=AL32,I30=AL33,I30=AL34,I30=AL35),1,0)</f>
        <v>0</v>
      </c>
    </row>
    <row r="71" spans="1:70" ht="18">
      <c r="A71" s="2"/>
      <c r="B71" s="141"/>
      <c r="C71" s="93"/>
      <c r="D71" s="140"/>
      <c r="E71" s="80"/>
      <c r="F71" s="80"/>
      <c r="G71" s="90"/>
      <c r="H71" s="140"/>
      <c r="I71" s="80"/>
      <c r="J71" s="80"/>
      <c r="K71" s="90"/>
      <c r="L71" s="140"/>
      <c r="M71" s="80"/>
      <c r="N71" s="80"/>
      <c r="O71" s="90"/>
      <c r="P71" s="140"/>
      <c r="Q71" s="90"/>
      <c r="R71" s="165"/>
      <c r="S71" s="166"/>
      <c r="T71" s="166"/>
      <c r="U71" s="166"/>
      <c r="V71" s="166"/>
      <c r="W71" s="166"/>
      <c r="X71" s="167"/>
      <c r="Y71" s="154"/>
      <c r="Z71" s="155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f>IF(BE71=AK27,1,0)</f>
        <v>0</v>
      </c>
      <c r="BH71" s="7">
        <f>IF(BE71=AK28,1,0)</f>
        <v>0</v>
      </c>
      <c r="BI71" s="7" t="str">
        <f>IF(AW71=AI28,"1",IF(AW71=AI29,"1",IF(BA71=AJ29,"1",IF(BA71=AJ30,"1","0"))))</f>
        <v>0</v>
      </c>
      <c r="BJ71" s="7">
        <f t="shared" si="0"/>
        <v>0</v>
      </c>
      <c r="BK71" s="7">
        <f t="shared" si="1"/>
        <v>0</v>
      </c>
      <c r="BN71" s="9" t="s">
        <v>199</v>
      </c>
      <c r="BO71" s="25">
        <f>IF(OR(I30=AL36,I30=AL37,I30=AL38),1,0)</f>
        <v>0</v>
      </c>
      <c r="BQ71" s="7" t="s">
        <v>200</v>
      </c>
      <c r="BR71" s="7">
        <f>SUM(BR67:BR70)</f>
        <v>0</v>
      </c>
    </row>
    <row r="72" spans="1:70" ht="18">
      <c r="A72" s="2"/>
      <c r="B72" s="141"/>
      <c r="C72" s="93"/>
      <c r="D72" s="140"/>
      <c r="E72" s="80"/>
      <c r="F72" s="80"/>
      <c r="G72" s="90"/>
      <c r="H72" s="140"/>
      <c r="I72" s="80"/>
      <c r="J72" s="80"/>
      <c r="K72" s="90"/>
      <c r="L72" s="140"/>
      <c r="M72" s="80"/>
      <c r="N72" s="80"/>
      <c r="O72" s="90"/>
      <c r="P72" s="140"/>
      <c r="Q72" s="90"/>
      <c r="R72" s="165"/>
      <c r="S72" s="166"/>
      <c r="T72" s="166"/>
      <c r="U72" s="166"/>
      <c r="V72" s="166"/>
      <c r="W72" s="166"/>
      <c r="X72" s="167"/>
      <c r="Y72" s="154"/>
      <c r="Z72" s="155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f>IF(BE72=AK27,1,0)</f>
        <v>0</v>
      </c>
      <c r="BH72" s="7">
        <f>IF(BE72=AK28,1,0)</f>
        <v>0</v>
      </c>
      <c r="BI72" s="7" t="str">
        <f>IF(AW72=AI28,"1",IF(AW72=AI29,"1",IF(BA72=AJ29,"1",IF(BA72=AJ30,"1","0"))))</f>
        <v>0</v>
      </c>
      <c r="BJ72" s="7">
        <f t="shared" si="0"/>
        <v>0</v>
      </c>
      <c r="BK72" s="7">
        <f t="shared" si="1"/>
        <v>0</v>
      </c>
      <c r="BN72" s="10" t="s">
        <v>201</v>
      </c>
      <c r="BO72" s="11">
        <f>IF(OR(I30=AL39,I30=AL40,I30=AL41,I30=AL42,I30=AL43,I30=AL44,I30=AL45,I30=AL46,I30=AL47,I30=AL48),1,0)</f>
        <v>0</v>
      </c>
    </row>
    <row r="73" spans="1:70" ht="18">
      <c r="A73" s="2"/>
      <c r="B73" s="141"/>
      <c r="C73" s="93"/>
      <c r="D73" s="140"/>
      <c r="E73" s="80"/>
      <c r="F73" s="80"/>
      <c r="G73" s="90"/>
      <c r="H73" s="140"/>
      <c r="I73" s="80"/>
      <c r="J73" s="80"/>
      <c r="K73" s="90"/>
      <c r="L73" s="140"/>
      <c r="M73" s="80"/>
      <c r="N73" s="80"/>
      <c r="O73" s="90"/>
      <c r="P73" s="140"/>
      <c r="Q73" s="90"/>
      <c r="R73" s="165"/>
      <c r="S73" s="166"/>
      <c r="T73" s="166"/>
      <c r="U73" s="166"/>
      <c r="V73" s="166"/>
      <c r="W73" s="166"/>
      <c r="X73" s="167"/>
      <c r="Y73" s="154"/>
      <c r="Z73" s="155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f>IF(BE73=AK27,1,0)</f>
        <v>0</v>
      </c>
      <c r="BH73" s="7">
        <f>IF(BE73=AK28,1,0)</f>
        <v>0</v>
      </c>
      <c r="BI73" s="7" t="str">
        <f>IF(AW73=AI28,"1",IF(AW73=AI29,"1",IF(BA73=AJ29,"1",IF(BA73=AJ30,"1","0"))))</f>
        <v>0</v>
      </c>
      <c r="BJ73" s="7">
        <f t="shared" si="0"/>
        <v>0</v>
      </c>
      <c r="BK73" s="7">
        <f t="shared" si="1"/>
        <v>0</v>
      </c>
      <c r="BO73" s="7"/>
    </row>
    <row r="74" spans="1:70" ht="18">
      <c r="A74" s="7"/>
      <c r="B74" s="141"/>
      <c r="C74" s="93"/>
      <c r="D74" s="140"/>
      <c r="E74" s="80"/>
      <c r="F74" s="80"/>
      <c r="G74" s="90"/>
      <c r="H74" s="140"/>
      <c r="I74" s="80"/>
      <c r="J74" s="80"/>
      <c r="K74" s="90"/>
      <c r="L74" s="140"/>
      <c r="M74" s="80"/>
      <c r="N74" s="80"/>
      <c r="O74" s="90"/>
      <c r="P74" s="140"/>
      <c r="Q74" s="90"/>
      <c r="R74" s="165"/>
      <c r="S74" s="166"/>
      <c r="T74" s="166"/>
      <c r="U74" s="166"/>
      <c r="V74" s="166"/>
      <c r="W74" s="166"/>
      <c r="X74" s="167"/>
      <c r="Y74" s="154"/>
      <c r="Z74" s="155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f>IF(BE74=AK27,1,0)</f>
        <v>0</v>
      </c>
      <c r="BH74" s="7">
        <f>IF(BE74=AK28,1,0)</f>
        <v>0</v>
      </c>
      <c r="BI74" s="7" t="str">
        <f>IF(AW74=AI28,"1",IF(AW74=AI29,"1",IF(BA74=AJ29,"1",IF(BA74=AJ30,"1","0"))))</f>
        <v>0</v>
      </c>
      <c r="BJ74" s="7">
        <f t="shared" si="0"/>
        <v>0</v>
      </c>
      <c r="BK74" s="7">
        <f t="shared" si="1"/>
        <v>0</v>
      </c>
      <c r="BN74" s="23" t="s">
        <v>202</v>
      </c>
      <c r="BO74" s="24">
        <f>IF(AND(BO70=1,BO68=1),8,0)</f>
        <v>0</v>
      </c>
      <c r="BR74" s="7">
        <f>BO74+BR71</f>
        <v>0</v>
      </c>
    </row>
    <row r="75" spans="1:70" ht="18">
      <c r="A75" s="7"/>
      <c r="B75" s="141"/>
      <c r="C75" s="93"/>
      <c r="D75" s="140"/>
      <c r="E75" s="80"/>
      <c r="F75" s="80"/>
      <c r="G75" s="90"/>
      <c r="H75" s="140"/>
      <c r="I75" s="80"/>
      <c r="J75" s="80"/>
      <c r="K75" s="90"/>
      <c r="L75" s="140"/>
      <c r="M75" s="80"/>
      <c r="N75" s="80"/>
      <c r="O75" s="90"/>
      <c r="P75" s="140"/>
      <c r="Q75" s="90"/>
      <c r="R75" s="165"/>
      <c r="S75" s="166"/>
      <c r="T75" s="166"/>
      <c r="U75" s="166"/>
      <c r="V75" s="166"/>
      <c r="W75" s="166"/>
      <c r="X75" s="167"/>
      <c r="Y75" s="154"/>
      <c r="Z75" s="155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f>IF(BE75=AK27,1,0)</f>
        <v>0</v>
      </c>
      <c r="BH75" s="7">
        <f>IF(BE75=AK28,1,0)</f>
        <v>0</v>
      </c>
      <c r="BI75" s="7" t="str">
        <f>IF(AW75=AI28,"1",IF(AW75=AI29,"1",IF(BA75=AJ29,"1",IF(BA75=AJ30,"1","0"))))</f>
        <v>0</v>
      </c>
      <c r="BJ75" s="7">
        <f t="shared" si="0"/>
        <v>0</v>
      </c>
      <c r="BK75" s="7">
        <f t="shared" si="1"/>
        <v>0</v>
      </c>
      <c r="BN75" s="9" t="s">
        <v>203</v>
      </c>
      <c r="BO75" s="25">
        <f t="shared" ref="BO75:BO76" si="2">IF(AND(BO70=1,BO67=1),7.9,0)</f>
        <v>0</v>
      </c>
      <c r="BR75" s="7">
        <f>BO75+BR71</f>
        <v>0</v>
      </c>
    </row>
    <row r="76" spans="1:70" ht="18">
      <c r="A76" s="7"/>
      <c r="B76" s="141"/>
      <c r="C76" s="93"/>
      <c r="D76" s="140"/>
      <c r="E76" s="80"/>
      <c r="F76" s="80"/>
      <c r="G76" s="90"/>
      <c r="H76" s="140"/>
      <c r="I76" s="80"/>
      <c r="J76" s="80"/>
      <c r="K76" s="90"/>
      <c r="L76" s="140"/>
      <c r="M76" s="80"/>
      <c r="N76" s="80"/>
      <c r="O76" s="90"/>
      <c r="P76" s="140"/>
      <c r="Q76" s="90"/>
      <c r="R76" s="165"/>
      <c r="S76" s="166"/>
      <c r="T76" s="166"/>
      <c r="U76" s="166"/>
      <c r="V76" s="166"/>
      <c r="W76" s="166"/>
      <c r="X76" s="167"/>
      <c r="Y76" s="154"/>
      <c r="Z76" s="155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0</v>
      </c>
      <c r="BG76" s="7">
        <f>IF(BE76=AK27,1,0)</f>
        <v>0</v>
      </c>
      <c r="BH76" s="7">
        <f>IF(BE76=AK28,1,0)</f>
        <v>0</v>
      </c>
      <c r="BI76" s="7" t="str">
        <f>IF(AW76=AI28,"1",IF(AW76=AI29,"1",IF(BA76=AJ29,"1",IF(BA76=AJ30,"1","0"))))</f>
        <v>0</v>
      </c>
      <c r="BJ76" s="7">
        <f t="shared" si="0"/>
        <v>0</v>
      </c>
      <c r="BK76" s="7">
        <f t="shared" si="1"/>
        <v>0</v>
      </c>
      <c r="BN76" s="9" t="s">
        <v>204</v>
      </c>
      <c r="BO76" s="25">
        <f t="shared" si="2"/>
        <v>0</v>
      </c>
      <c r="BR76" s="7">
        <f>BO76+BR71</f>
        <v>0</v>
      </c>
    </row>
    <row r="77" spans="1:70" ht="18">
      <c r="A77" s="7"/>
      <c r="B77" s="141"/>
      <c r="C77" s="93"/>
      <c r="D77" s="140"/>
      <c r="E77" s="80"/>
      <c r="F77" s="80"/>
      <c r="G77" s="90"/>
      <c r="H77" s="140"/>
      <c r="I77" s="80"/>
      <c r="J77" s="80"/>
      <c r="K77" s="90"/>
      <c r="L77" s="140"/>
      <c r="M77" s="80"/>
      <c r="N77" s="80"/>
      <c r="O77" s="90"/>
      <c r="P77" s="140"/>
      <c r="Q77" s="90"/>
      <c r="R77" s="165"/>
      <c r="S77" s="166"/>
      <c r="T77" s="166"/>
      <c r="U77" s="166"/>
      <c r="V77" s="166"/>
      <c r="W77" s="166"/>
      <c r="X77" s="167"/>
      <c r="Y77" s="154"/>
      <c r="Z77" s="155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f>IF(BE77=AK27,1,0)</f>
        <v>0</v>
      </c>
      <c r="BH77" s="7">
        <f>IF(BE77=AK28,1,0)</f>
        <v>0</v>
      </c>
      <c r="BI77" s="7" t="str">
        <f>IF(AW77=AI28,"1",IF(AW77=AI29,"1",IF(BA77=AJ29,"1",IF(BA77=AJ30,"1","0"))))</f>
        <v>0</v>
      </c>
      <c r="BJ77" s="7">
        <f t="shared" si="0"/>
        <v>0</v>
      </c>
      <c r="BK77" s="7">
        <f t="shared" si="1"/>
        <v>0</v>
      </c>
      <c r="BN77" s="9" t="s">
        <v>205</v>
      </c>
      <c r="BO77" s="25">
        <f>IF(AND(BO71=1,BO67=1),7.8,0)</f>
        <v>0</v>
      </c>
      <c r="BR77" s="7">
        <f>BO77+BR71</f>
        <v>0</v>
      </c>
    </row>
    <row r="78" spans="1:70" ht="18">
      <c r="A78" s="7"/>
      <c r="B78" s="141"/>
      <c r="C78" s="93"/>
      <c r="D78" s="140"/>
      <c r="E78" s="80"/>
      <c r="F78" s="80"/>
      <c r="G78" s="90"/>
      <c r="H78" s="140"/>
      <c r="I78" s="80"/>
      <c r="J78" s="80"/>
      <c r="K78" s="90"/>
      <c r="L78" s="140"/>
      <c r="M78" s="80"/>
      <c r="N78" s="80"/>
      <c r="O78" s="90"/>
      <c r="P78" s="140"/>
      <c r="Q78" s="90"/>
      <c r="R78" s="165"/>
      <c r="S78" s="166"/>
      <c r="T78" s="166"/>
      <c r="U78" s="166"/>
      <c r="V78" s="166"/>
      <c r="W78" s="166"/>
      <c r="X78" s="167"/>
      <c r="Y78" s="154"/>
      <c r="Z78" s="155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f>IF(BE78=AK27,1,0)</f>
        <v>0</v>
      </c>
      <c r="BH78" s="7">
        <f>IF(BE78=AK28,1,0)</f>
        <v>0</v>
      </c>
      <c r="BI78" s="7" t="str">
        <f>IF(AW78=AI28,"1",IF(AW78=AI29,"1",IF(BA78=AJ29,"1",IF(BA78=AJ30,"1","0"))))</f>
        <v>0</v>
      </c>
      <c r="BJ78" s="7">
        <f t="shared" si="0"/>
        <v>0</v>
      </c>
      <c r="BK78" s="7">
        <f t="shared" si="1"/>
        <v>0</v>
      </c>
      <c r="BN78" s="9" t="s">
        <v>207</v>
      </c>
      <c r="BO78" s="25">
        <f>IF(BO72=0,0,BJ84)</f>
        <v>0</v>
      </c>
      <c r="BR78" s="7">
        <f>BO78+(BJ80*-0.3)+(BK80*-0.2)</f>
        <v>0</v>
      </c>
    </row>
    <row r="79" spans="1:70" ht="18">
      <c r="A79" s="7"/>
      <c r="B79" s="141"/>
      <c r="C79" s="93"/>
      <c r="D79" s="140"/>
      <c r="E79" s="80"/>
      <c r="F79" s="80"/>
      <c r="G79" s="90"/>
      <c r="H79" s="140"/>
      <c r="I79" s="80"/>
      <c r="J79" s="80"/>
      <c r="K79" s="90"/>
      <c r="L79" s="140"/>
      <c r="M79" s="80"/>
      <c r="N79" s="80"/>
      <c r="O79" s="90"/>
      <c r="P79" s="140"/>
      <c r="Q79" s="90"/>
      <c r="R79" s="165"/>
      <c r="S79" s="166"/>
      <c r="T79" s="166"/>
      <c r="U79" s="166"/>
      <c r="V79" s="166"/>
      <c r="W79" s="166"/>
      <c r="X79" s="167"/>
      <c r="Y79" s="154"/>
      <c r="Z79" s="155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BN79" s="10" t="s">
        <v>208</v>
      </c>
      <c r="BO79" s="11">
        <f>IF(AND(BO67=0,BO68=0),BJ84,0)</f>
        <v>0</v>
      </c>
      <c r="BR79" s="7">
        <f>BO79+BR71</f>
        <v>0</v>
      </c>
    </row>
    <row r="80" spans="1:70" ht="21" customHeight="1">
      <c r="A80" s="7"/>
      <c r="B80" s="193" t="s">
        <v>285</v>
      </c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5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BG80" s="7">
        <f t="shared" ref="BG80:BH80" si="3">SUM(BG67:BG79)</f>
        <v>0</v>
      </c>
      <c r="BH80" s="7">
        <f t="shared" si="3"/>
        <v>0</v>
      </c>
      <c r="BJ80" s="7">
        <f t="shared" ref="BJ80:BK80" si="4">SUM(BJ67:BJ79)</f>
        <v>0</v>
      </c>
      <c r="BK80" s="7">
        <f t="shared" si="4"/>
        <v>0</v>
      </c>
      <c r="BL80" s="7">
        <f>BH80-BK80</f>
        <v>0</v>
      </c>
    </row>
    <row r="81" spans="1:67" ht="17.399999999999999">
      <c r="A81" s="8"/>
      <c r="B81" s="153" t="s">
        <v>187</v>
      </c>
      <c r="C81" s="90"/>
      <c r="D81" s="79" t="s">
        <v>241</v>
      </c>
      <c r="E81" s="80"/>
      <c r="F81" s="80"/>
      <c r="G81" s="90"/>
      <c r="H81" s="79" t="s">
        <v>242</v>
      </c>
      <c r="I81" s="80"/>
      <c r="J81" s="80"/>
      <c r="K81" s="90"/>
      <c r="L81" s="79" t="s">
        <v>192</v>
      </c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152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BN81" s="7" t="s">
        <v>243</v>
      </c>
      <c r="BO81" s="7">
        <f>COUNTIF(B82:C93,"&lt;&gt;")</f>
        <v>0</v>
      </c>
    </row>
    <row r="82" spans="1:67" ht="18">
      <c r="A82" s="7"/>
      <c r="B82" s="141"/>
      <c r="C82" s="93"/>
      <c r="D82" s="140"/>
      <c r="E82" s="80"/>
      <c r="F82" s="80"/>
      <c r="G82" s="90"/>
      <c r="H82" s="140"/>
      <c r="I82" s="80"/>
      <c r="J82" s="80"/>
      <c r="K82" s="90"/>
      <c r="L82" s="14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152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BI82" s="7" t="s">
        <v>209</v>
      </c>
      <c r="BK82" s="7">
        <f>BH80-BK80</f>
        <v>0</v>
      </c>
    </row>
    <row r="83" spans="1:67" ht="18">
      <c r="A83" s="7"/>
      <c r="B83" s="141"/>
      <c r="C83" s="93"/>
      <c r="D83" s="140"/>
      <c r="E83" s="80"/>
      <c r="F83" s="80"/>
      <c r="G83" s="90"/>
      <c r="H83" s="140"/>
      <c r="I83" s="80"/>
      <c r="J83" s="80"/>
      <c r="K83" s="90"/>
      <c r="L83" s="14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52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 spans="1:67" ht="18">
      <c r="A84" s="7"/>
      <c r="B84" s="141"/>
      <c r="C84" s="93"/>
      <c r="D84" s="140"/>
      <c r="E84" s="80"/>
      <c r="F84" s="80"/>
      <c r="G84" s="90"/>
      <c r="H84" s="140"/>
      <c r="I84" s="80"/>
      <c r="J84" s="80"/>
      <c r="K84" s="90"/>
      <c r="L84" s="14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152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BI84" s="7" t="s">
        <v>211</v>
      </c>
      <c r="BJ84" s="7">
        <f>I30</f>
        <v>0</v>
      </c>
    </row>
    <row r="85" spans="1:67" ht="18">
      <c r="A85" s="7"/>
      <c r="B85" s="141"/>
      <c r="C85" s="93"/>
      <c r="D85" s="140"/>
      <c r="E85" s="80"/>
      <c r="F85" s="80"/>
      <c r="G85" s="90"/>
      <c r="H85" s="140"/>
      <c r="I85" s="80"/>
      <c r="J85" s="80"/>
      <c r="K85" s="90"/>
      <c r="L85" s="14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152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</row>
    <row r="86" spans="1:67" ht="18">
      <c r="A86" s="7"/>
      <c r="B86" s="141"/>
      <c r="C86" s="93"/>
      <c r="D86" s="140"/>
      <c r="E86" s="80"/>
      <c r="F86" s="80"/>
      <c r="G86" s="90"/>
      <c r="H86" s="140"/>
      <c r="I86" s="80"/>
      <c r="J86" s="80"/>
      <c r="K86" s="90"/>
      <c r="L86" s="14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152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 spans="1:67" ht="18">
      <c r="A87" s="7"/>
      <c r="B87" s="141"/>
      <c r="C87" s="93"/>
      <c r="D87" s="140"/>
      <c r="E87" s="80"/>
      <c r="F87" s="80"/>
      <c r="G87" s="90"/>
      <c r="H87" s="140"/>
      <c r="I87" s="80"/>
      <c r="J87" s="80"/>
      <c r="K87" s="90"/>
      <c r="L87" s="14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152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</row>
    <row r="88" spans="1:67" ht="18">
      <c r="A88" s="7"/>
      <c r="B88" s="141"/>
      <c r="C88" s="93"/>
      <c r="D88" s="140"/>
      <c r="E88" s="80"/>
      <c r="F88" s="80"/>
      <c r="G88" s="90"/>
      <c r="H88" s="140"/>
      <c r="I88" s="80"/>
      <c r="J88" s="80"/>
      <c r="K88" s="90"/>
      <c r="L88" s="14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152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</row>
    <row r="89" spans="1:67" ht="18">
      <c r="A89" s="7"/>
      <c r="B89" s="141"/>
      <c r="C89" s="93"/>
      <c r="D89" s="140"/>
      <c r="E89" s="80"/>
      <c r="F89" s="80"/>
      <c r="G89" s="90"/>
      <c r="H89" s="140"/>
      <c r="I89" s="80"/>
      <c r="J89" s="80"/>
      <c r="K89" s="90"/>
      <c r="L89" s="14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152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</row>
    <row r="90" spans="1:67" ht="18">
      <c r="A90" s="7"/>
      <c r="B90" s="141"/>
      <c r="C90" s="93"/>
      <c r="D90" s="140"/>
      <c r="E90" s="80"/>
      <c r="F90" s="80"/>
      <c r="G90" s="90"/>
      <c r="H90" s="140"/>
      <c r="I90" s="80"/>
      <c r="J90" s="80"/>
      <c r="K90" s="90"/>
      <c r="L90" s="14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152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 spans="1:67" ht="18">
      <c r="A91" s="7"/>
      <c r="B91" s="141"/>
      <c r="C91" s="93"/>
      <c r="D91" s="140"/>
      <c r="E91" s="80"/>
      <c r="F91" s="80"/>
      <c r="G91" s="90"/>
      <c r="H91" s="140"/>
      <c r="I91" s="80"/>
      <c r="J91" s="80"/>
      <c r="K91" s="90"/>
      <c r="L91" s="14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152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</row>
    <row r="92" spans="1:67" ht="18">
      <c r="A92" s="7"/>
      <c r="B92" s="141"/>
      <c r="C92" s="93"/>
      <c r="D92" s="140"/>
      <c r="E92" s="80"/>
      <c r="F92" s="80"/>
      <c r="G92" s="90"/>
      <c r="H92" s="140"/>
      <c r="I92" s="80"/>
      <c r="J92" s="80"/>
      <c r="K92" s="90"/>
      <c r="L92" s="14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152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</row>
    <row r="93" spans="1:67" ht="18.600000000000001" thickBot="1">
      <c r="A93" s="7"/>
      <c r="B93" s="185"/>
      <c r="C93" s="186"/>
      <c r="D93" s="169"/>
      <c r="E93" s="170"/>
      <c r="F93" s="170"/>
      <c r="G93" s="187"/>
      <c r="H93" s="169"/>
      <c r="I93" s="170"/>
      <c r="J93" s="170"/>
      <c r="K93" s="187"/>
      <c r="L93" s="169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  <c r="Y93" s="170"/>
      <c r="Z93" s="171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 spans="1:67" ht="18.600000000000001" thickBot="1">
      <c r="A94" s="7"/>
      <c r="B94" s="57"/>
      <c r="C94" s="57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</row>
    <row r="95" spans="1:67" ht="15" customHeight="1">
      <c r="A95" s="7"/>
      <c r="B95" s="172" t="s">
        <v>212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3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</row>
    <row r="96" spans="1:67" ht="15.75" customHeight="1" thickBot="1">
      <c r="A96" s="7"/>
      <c r="B96" s="173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174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  <row r="97" spans="1:41" ht="15" customHeight="1">
      <c r="A97" s="7"/>
      <c r="B97" s="175" t="s">
        <v>213</v>
      </c>
      <c r="C97" s="132"/>
      <c r="D97" s="132"/>
      <c r="E97" s="132"/>
      <c r="F97" s="132"/>
      <c r="G97" s="132"/>
      <c r="H97" s="132"/>
      <c r="I97" s="132"/>
      <c r="J97" s="176"/>
      <c r="K97" s="177"/>
      <c r="L97" s="85"/>
      <c r="M97" s="179" t="s">
        <v>214</v>
      </c>
      <c r="N97" s="180"/>
      <c r="O97" s="181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135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</row>
    <row r="98" spans="1:41" ht="15" customHeight="1">
      <c r="A98" s="7"/>
      <c r="B98" s="149"/>
      <c r="C98" s="78"/>
      <c r="D98" s="78"/>
      <c r="E98" s="78"/>
      <c r="F98" s="78"/>
      <c r="G98" s="78"/>
      <c r="H98" s="78"/>
      <c r="I98" s="78"/>
      <c r="J98" s="101"/>
      <c r="K98" s="178"/>
      <c r="L98" s="101"/>
      <c r="M98" s="178"/>
      <c r="N98" s="101"/>
      <c r="O98" s="1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150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</row>
    <row r="99" spans="1:41" ht="15" customHeight="1">
      <c r="A99" s="7"/>
      <c r="B99" s="182" t="s">
        <v>215</v>
      </c>
      <c r="C99" s="95"/>
      <c r="D99" s="95"/>
      <c r="E99" s="95"/>
      <c r="F99" s="95"/>
      <c r="G99" s="95"/>
      <c r="H99" s="95"/>
      <c r="I99" s="95"/>
      <c r="J99" s="96"/>
      <c r="K99" s="177"/>
      <c r="L99" s="85"/>
      <c r="M99" s="189" t="s">
        <v>214</v>
      </c>
      <c r="N99" s="96"/>
      <c r="O99" s="183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184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</row>
    <row r="100" spans="1:41" ht="15" customHeight="1">
      <c r="A100" s="7"/>
      <c r="B100" s="149"/>
      <c r="C100" s="78"/>
      <c r="D100" s="78"/>
      <c r="E100" s="78"/>
      <c r="F100" s="78"/>
      <c r="G100" s="78"/>
      <c r="H100" s="78"/>
      <c r="I100" s="78"/>
      <c r="J100" s="101"/>
      <c r="K100" s="178"/>
      <c r="L100" s="101"/>
      <c r="M100" s="178"/>
      <c r="N100" s="101"/>
      <c r="O100" s="1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150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 spans="1:41" ht="15" customHeight="1">
      <c r="A101" s="7"/>
      <c r="B101" s="182" t="s">
        <v>216</v>
      </c>
      <c r="C101" s="95"/>
      <c r="D101" s="95"/>
      <c r="E101" s="95"/>
      <c r="F101" s="95"/>
      <c r="G101" s="95"/>
      <c r="H101" s="95"/>
      <c r="I101" s="95"/>
      <c r="J101" s="96"/>
      <c r="K101" s="191"/>
      <c r="L101" s="96"/>
      <c r="M101" s="189" t="s">
        <v>214</v>
      </c>
      <c r="N101" s="96"/>
      <c r="O101" s="183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184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</row>
    <row r="102" spans="1:41" ht="15" customHeight="1" thickBot="1">
      <c r="A102" s="7"/>
      <c r="B102" s="136"/>
      <c r="C102" s="137"/>
      <c r="D102" s="137"/>
      <c r="E102" s="137"/>
      <c r="F102" s="137"/>
      <c r="G102" s="137"/>
      <c r="H102" s="137"/>
      <c r="I102" s="137"/>
      <c r="J102" s="190"/>
      <c r="K102" s="192"/>
      <c r="L102" s="190"/>
      <c r="M102" s="192"/>
      <c r="N102" s="190"/>
      <c r="O102" s="192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8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</row>
    <row r="103" spans="1:41" ht="15.6">
      <c r="A103" s="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</row>
    <row r="104" spans="1:41" ht="15.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</row>
    <row r="105" spans="1:41" ht="15.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</row>
    <row r="106" spans="1:41" ht="15.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</row>
    <row r="107" spans="1:41" ht="15.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</row>
    <row r="108" spans="1:41" ht="15.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</row>
    <row r="109" spans="1:41" ht="15.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</row>
    <row r="110" spans="1:41" ht="15.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 spans="1:41" ht="15.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</row>
    <row r="112" spans="1:41" ht="15.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</row>
    <row r="113" spans="1:41" ht="15.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 spans="1:41" ht="15.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</row>
    <row r="115" spans="1:41" ht="15.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</row>
    <row r="116" spans="1:41" ht="15.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</row>
    <row r="117" spans="1:41" ht="15.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</row>
    <row r="118" spans="1:41" ht="15.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</row>
    <row r="119" spans="1:41" ht="15.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</row>
    <row r="120" spans="1:41" ht="15.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 spans="1:41" ht="15.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</row>
    <row r="122" spans="1:41" ht="15.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</row>
    <row r="123" spans="1:41" ht="15.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 spans="1:41" ht="15.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</row>
    <row r="125" spans="1:41" ht="15.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</row>
    <row r="126" spans="1:41" ht="15.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</row>
    <row r="127" spans="1:41" ht="15.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</row>
    <row r="128" spans="1:41" ht="15.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</row>
    <row r="129" spans="1:41" ht="15.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</row>
    <row r="130" spans="1:41" ht="15.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</row>
    <row r="131" spans="1:41" ht="15.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</row>
    <row r="132" spans="1:41" ht="15.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</row>
    <row r="133" spans="1:41" ht="15.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</row>
    <row r="134" spans="1:41" ht="15.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</row>
    <row r="135" spans="1:41" ht="15.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</row>
    <row r="136" spans="1:41" ht="15.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</row>
    <row r="137" spans="1:41" ht="15.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</row>
    <row r="138" spans="1:41" ht="15.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</row>
    <row r="139" spans="1:41" ht="15.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</row>
    <row r="140" spans="1:41" ht="15.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</row>
    <row r="141" spans="1:41" ht="15.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</row>
    <row r="142" spans="1:41" ht="15.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</row>
    <row r="143" spans="1:41" ht="15.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</row>
    <row r="144" spans="1:41" ht="15.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</row>
    <row r="145" spans="1:41" ht="15.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</row>
    <row r="146" spans="1:41" ht="15.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</row>
    <row r="147" spans="1:41" ht="15.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</row>
    <row r="148" spans="1:41" ht="15.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</row>
    <row r="149" spans="1:41" ht="15.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</row>
    <row r="150" spans="1:41" ht="15.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</row>
    <row r="151" spans="1:41" ht="15.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</row>
    <row r="152" spans="1:41" ht="15.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</row>
    <row r="153" spans="1:41" ht="15.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</row>
    <row r="154" spans="1:41" ht="15.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</row>
    <row r="155" spans="1:41" ht="15.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</row>
    <row r="156" spans="1:41" ht="15.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</row>
    <row r="157" spans="1:41" ht="15.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</row>
    <row r="158" spans="1:41" ht="15.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</row>
    <row r="159" spans="1:41" ht="15.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</row>
    <row r="160" spans="1:41" ht="15.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</row>
    <row r="161" spans="1:41" ht="15.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</row>
    <row r="162" spans="1:41" ht="15.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</row>
    <row r="163" spans="1:41" ht="15.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</row>
    <row r="164" spans="1:41" ht="15.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</row>
    <row r="165" spans="1:41" ht="15.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</row>
    <row r="166" spans="1:41" ht="15.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</row>
    <row r="167" spans="1:41" ht="15.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</row>
    <row r="168" spans="1:41" ht="15.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</row>
    <row r="169" spans="1:41" ht="15.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</row>
    <row r="170" spans="1:41" ht="15.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</row>
    <row r="171" spans="1:41" ht="15.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</row>
    <row r="172" spans="1:41" ht="15.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</row>
    <row r="173" spans="1:41" ht="15.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</row>
    <row r="174" spans="1:41" ht="15.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</row>
    <row r="175" spans="1:41" ht="15.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</row>
    <row r="176" spans="1:41" ht="15.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</row>
    <row r="177" spans="1:41" ht="15.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</row>
    <row r="178" spans="1:41" ht="15.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</row>
    <row r="179" spans="1:41" ht="15.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</row>
    <row r="180" spans="1:41" ht="15.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</row>
    <row r="181" spans="1:41" ht="15.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</row>
    <row r="182" spans="1:41" ht="15.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</row>
    <row r="183" spans="1:41" ht="15.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</row>
    <row r="184" spans="1:41" ht="15.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</row>
    <row r="185" spans="1:41" ht="15.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</row>
    <row r="186" spans="1:41" ht="15.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</row>
    <row r="187" spans="1:41" ht="15.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</row>
    <row r="188" spans="1:41" ht="15.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</row>
    <row r="189" spans="1:41" ht="15.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</row>
    <row r="190" spans="1:41" ht="15.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</row>
    <row r="191" spans="1:41" ht="15.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</row>
    <row r="192" spans="1:41" ht="15.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</row>
    <row r="193" spans="1:41" ht="15.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</row>
    <row r="194" spans="1:41" ht="15.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</row>
    <row r="195" spans="1:41" ht="15.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</row>
    <row r="196" spans="1:41" ht="15.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</row>
    <row r="197" spans="1:41" ht="15.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</row>
    <row r="198" spans="1:41" ht="15.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</row>
    <row r="199" spans="1:41" ht="15.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</row>
    <row r="200" spans="1:41" ht="15.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</row>
    <row r="201" spans="1:41" ht="15.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</row>
    <row r="202" spans="1:41" ht="15.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</row>
    <row r="203" spans="1:41" ht="15.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</row>
    <row r="204" spans="1:41" ht="15.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</row>
    <row r="205" spans="1:41" ht="15.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</row>
    <row r="206" spans="1:41" ht="15.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</row>
    <row r="207" spans="1:41" ht="15.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</row>
    <row r="208" spans="1:41" ht="15.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</row>
    <row r="209" spans="1:41" ht="15.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</row>
    <row r="210" spans="1:41" ht="15.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</row>
    <row r="211" spans="1:41" ht="15.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</row>
    <row r="212" spans="1:41" ht="15.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</row>
    <row r="213" spans="1:41" ht="15.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</row>
    <row r="214" spans="1:41" ht="15.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</row>
    <row r="215" spans="1:41" ht="15.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</row>
    <row r="216" spans="1:41" ht="15.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</row>
    <row r="217" spans="1:41" ht="15.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</row>
    <row r="218" spans="1:41" ht="15.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</row>
    <row r="219" spans="1:41" ht="15.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</row>
    <row r="220" spans="1:41" ht="15.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</row>
    <row r="221" spans="1:41" ht="15.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</row>
    <row r="222" spans="1:41" ht="15.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</row>
    <row r="223" spans="1:41" ht="15.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</row>
    <row r="224" spans="1:41" ht="15.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</row>
    <row r="225" spans="1:41" ht="15.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</row>
    <row r="226" spans="1:41" ht="15.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</row>
    <row r="227" spans="1:41" ht="15.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</row>
    <row r="228" spans="1:41" ht="15.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</row>
    <row r="229" spans="1:41" ht="15.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</row>
    <row r="230" spans="1:41" ht="15.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</row>
    <row r="231" spans="1:41" ht="15.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</row>
    <row r="232" spans="1:41" ht="15.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</row>
    <row r="233" spans="1:41" ht="15.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</row>
    <row r="234" spans="1:41" ht="15.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</row>
    <row r="235" spans="1:41" ht="15.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</row>
    <row r="236" spans="1:41" ht="15.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</row>
    <row r="237" spans="1:41" ht="15.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</row>
    <row r="238" spans="1:41" ht="15.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</row>
    <row r="239" spans="1:41" ht="15.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</row>
    <row r="240" spans="1:41" ht="15.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</row>
    <row r="241" spans="1:41" ht="15.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</row>
    <row r="242" spans="1:41" ht="15.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</row>
    <row r="243" spans="1:41" ht="15.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</row>
    <row r="244" spans="1:41" ht="15.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</row>
    <row r="245" spans="1:41" ht="15.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</row>
    <row r="246" spans="1:41" ht="15.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</row>
    <row r="247" spans="1:41" ht="15.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</row>
    <row r="248" spans="1:41" ht="15.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</row>
    <row r="249" spans="1:41" ht="15.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</row>
    <row r="250" spans="1:41" ht="15.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</row>
    <row r="251" spans="1:41" ht="15.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</row>
    <row r="252" spans="1:41" ht="15.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</row>
    <row r="253" spans="1:41" ht="15.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</row>
    <row r="254" spans="1:41" ht="15.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</row>
    <row r="255" spans="1:41" ht="15.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</row>
    <row r="256" spans="1:41" ht="15.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</row>
    <row r="257" spans="1:41" ht="15.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</row>
    <row r="258" spans="1:41" ht="15.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</row>
    <row r="259" spans="1:41" ht="15.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</row>
    <row r="260" spans="1:41" ht="15.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</row>
    <row r="261" spans="1:41" ht="15.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</row>
    <row r="262" spans="1:41" ht="15.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</row>
    <row r="263" spans="1:41" ht="15.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</row>
    <row r="264" spans="1:41" ht="15.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</row>
    <row r="265" spans="1:41" ht="15.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</row>
    <row r="266" spans="1:41" ht="15.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</row>
    <row r="267" spans="1:41" ht="15.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</row>
    <row r="268" spans="1:41" ht="15.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</row>
    <row r="269" spans="1:41" ht="15.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</row>
    <row r="270" spans="1:41" ht="15.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</row>
    <row r="271" spans="1:41" ht="15.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</row>
    <row r="272" spans="1:41" ht="15.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</row>
    <row r="273" spans="1:41" ht="15.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</row>
    <row r="274" spans="1:41" ht="15.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</row>
    <row r="275" spans="1:41" ht="15.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</row>
    <row r="276" spans="1:41" ht="15.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</row>
    <row r="277" spans="1:41" ht="15.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</row>
    <row r="278" spans="1:41" ht="15.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</row>
    <row r="279" spans="1:41" ht="15.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</row>
    <row r="280" spans="1:41" ht="15.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</row>
    <row r="281" spans="1:41" ht="15.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</row>
    <row r="282" spans="1:41" ht="15.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</row>
    <row r="283" spans="1:41" ht="15.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</row>
    <row r="284" spans="1:41" ht="15.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</row>
    <row r="285" spans="1:41" ht="15.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</row>
    <row r="286" spans="1:41" ht="15.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</row>
    <row r="287" spans="1:41" ht="15.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</row>
    <row r="288" spans="1:41" ht="15.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</row>
    <row r="289" spans="1:41" ht="15.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</row>
    <row r="290" spans="1:41" ht="15.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</row>
    <row r="291" spans="1:41" ht="15.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</row>
    <row r="292" spans="1:41" ht="15.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</row>
    <row r="293" spans="1:41" ht="15.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</row>
    <row r="294" spans="1:41" ht="15.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</row>
    <row r="295" spans="1:41" ht="15.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</row>
    <row r="296" spans="1:41" ht="15.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</row>
    <row r="297" spans="1:41" ht="15.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</row>
    <row r="298" spans="1:41" ht="15.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</row>
    <row r="299" spans="1:41" ht="15.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</row>
    <row r="300" spans="1:41" ht="15.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</row>
    <row r="301" spans="1:41" ht="15.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</row>
    <row r="302" spans="1:41" ht="15.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</row>
    <row r="303" spans="1:41" ht="15.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</row>
    <row r="304" spans="1:41" ht="15.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</row>
    <row r="305" spans="1:41" ht="15.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</row>
    <row r="306" spans="1:41" ht="15.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</row>
    <row r="307" spans="1:41" ht="15.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</row>
    <row r="308" spans="1:41" ht="15.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</row>
    <row r="309" spans="1:41" ht="15.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</row>
    <row r="310" spans="1:41" ht="15.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</row>
    <row r="311" spans="1:41" ht="15.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</row>
    <row r="312" spans="1:41" ht="15.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</row>
    <row r="313" spans="1:41" ht="15.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</row>
    <row r="314" spans="1:41" ht="15.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</row>
    <row r="315" spans="1:41" ht="15.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</row>
    <row r="316" spans="1:41" ht="15.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</row>
    <row r="317" spans="1:41" ht="15.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</row>
    <row r="318" spans="1:41" ht="15.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</row>
    <row r="319" spans="1:41" ht="15.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</row>
    <row r="320" spans="1:41" ht="15.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</row>
    <row r="321" spans="1:41" ht="15.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</row>
    <row r="322" spans="1:41" ht="15.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</row>
    <row r="323" spans="1:41" ht="15.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</row>
    <row r="324" spans="1:41" ht="15.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</row>
    <row r="325" spans="1:41" ht="15.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</row>
    <row r="326" spans="1:41" ht="15.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</row>
    <row r="327" spans="1:41" ht="15.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</row>
    <row r="328" spans="1:41" ht="15.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</row>
    <row r="329" spans="1:41" ht="15.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</row>
    <row r="330" spans="1:41" ht="15.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</row>
    <row r="331" spans="1:41" ht="15.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</row>
    <row r="332" spans="1:41" ht="15.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</row>
    <row r="333" spans="1:41" ht="15.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</row>
    <row r="334" spans="1:41" ht="15.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</row>
    <row r="335" spans="1:41" ht="15.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</row>
    <row r="336" spans="1:41" ht="15.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</row>
    <row r="337" spans="1:41" ht="15.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</row>
    <row r="338" spans="1:41" ht="15.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</row>
    <row r="339" spans="1:41" ht="15.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</row>
    <row r="340" spans="1:41" ht="15.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</row>
    <row r="341" spans="1:41" ht="15.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</row>
    <row r="342" spans="1:41" ht="15.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</row>
    <row r="343" spans="1:41" ht="15.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</row>
    <row r="344" spans="1:41" ht="15.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</row>
    <row r="345" spans="1:41" ht="15.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</row>
    <row r="346" spans="1:41" ht="15.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</row>
    <row r="347" spans="1:41" ht="15.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</row>
    <row r="348" spans="1:41" ht="15.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</row>
    <row r="349" spans="1:41" ht="15.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</row>
    <row r="350" spans="1:41" ht="15.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</row>
    <row r="351" spans="1:41" ht="15.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</row>
    <row r="352" spans="1:41" ht="15.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</row>
    <row r="353" spans="1:41" ht="15.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</row>
    <row r="354" spans="1:41" ht="15.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</row>
    <row r="355" spans="1:41" ht="15.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</row>
    <row r="356" spans="1:41" ht="15.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</row>
    <row r="357" spans="1:41" ht="15.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</row>
    <row r="358" spans="1:41" ht="15.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</row>
    <row r="359" spans="1:41" ht="15.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</row>
    <row r="360" spans="1:41" ht="15.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</row>
    <row r="361" spans="1:41" ht="15.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</row>
    <row r="362" spans="1:41" ht="15.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</row>
    <row r="363" spans="1:41" ht="15.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</row>
    <row r="364" spans="1:41" ht="15.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</row>
    <row r="365" spans="1:41" ht="15.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</row>
    <row r="366" spans="1:41" ht="15.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</row>
    <row r="367" spans="1:41" ht="15.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</row>
    <row r="368" spans="1:41" ht="15.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</row>
    <row r="369" spans="1:41" ht="15.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</row>
    <row r="370" spans="1:41" ht="15.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</row>
    <row r="371" spans="1:41" ht="15.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</row>
    <row r="372" spans="1:41" ht="15.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</row>
    <row r="373" spans="1:41" ht="15.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</row>
    <row r="374" spans="1:41" ht="15.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</row>
    <row r="375" spans="1:41" ht="15.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</row>
    <row r="376" spans="1:41" ht="15.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</row>
    <row r="377" spans="1:41" ht="15.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</row>
    <row r="378" spans="1:41" ht="15.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</row>
    <row r="379" spans="1:41" ht="15.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</row>
    <row r="380" spans="1:41" ht="15.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</row>
    <row r="381" spans="1:41" ht="15.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</row>
    <row r="382" spans="1:41" ht="15.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</row>
    <row r="383" spans="1:41" ht="15.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</row>
    <row r="384" spans="1:41" ht="15.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</row>
    <row r="385" spans="1:41" ht="15.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</row>
    <row r="386" spans="1:41" ht="15.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</row>
    <row r="387" spans="1:41" ht="15.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</row>
    <row r="388" spans="1:41" ht="15.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</row>
    <row r="389" spans="1:41" ht="15.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</row>
    <row r="390" spans="1:41" ht="15.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</row>
    <row r="391" spans="1:41" ht="15.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</row>
    <row r="392" spans="1:41" ht="15.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</row>
    <row r="393" spans="1:41" ht="15.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</row>
    <row r="394" spans="1:41" ht="15.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</row>
    <row r="395" spans="1:41" ht="15.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</row>
    <row r="396" spans="1:41" ht="15.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</row>
    <row r="397" spans="1:41" ht="15.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</row>
    <row r="398" spans="1:41" ht="15.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</row>
    <row r="399" spans="1:41" ht="15.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</row>
    <row r="400" spans="1:41" ht="15.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</row>
    <row r="401" spans="1:41" ht="15.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</row>
    <row r="402" spans="1:41" ht="15.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</row>
    <row r="403" spans="1:41" ht="15.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</row>
    <row r="404" spans="1:41" ht="15.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</row>
    <row r="405" spans="1:41" ht="15.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</row>
    <row r="406" spans="1:41" ht="15.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</row>
    <row r="407" spans="1:41" ht="15.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</row>
    <row r="408" spans="1:41" ht="15.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</row>
    <row r="409" spans="1:41" ht="15.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</row>
    <row r="410" spans="1:41" ht="15.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</row>
    <row r="411" spans="1:41" ht="15.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</row>
    <row r="412" spans="1:41" ht="15.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</row>
    <row r="413" spans="1:41" ht="15.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</row>
    <row r="414" spans="1:41" ht="15.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</row>
    <row r="415" spans="1:41" ht="15.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</row>
    <row r="416" spans="1:41" ht="15.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</row>
    <row r="417" spans="1:41" ht="15.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</row>
    <row r="418" spans="1:41" ht="15.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</row>
    <row r="419" spans="1:41" ht="15.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</row>
    <row r="420" spans="1:41" ht="15.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</row>
    <row r="421" spans="1:41" ht="15.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</row>
    <row r="422" spans="1:41" ht="15.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</row>
    <row r="423" spans="1:41" ht="15.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</row>
    <row r="424" spans="1:41" ht="15.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</row>
    <row r="425" spans="1:41" ht="15.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</row>
    <row r="426" spans="1:41" ht="15.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</row>
    <row r="427" spans="1:41" ht="15.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</row>
    <row r="428" spans="1:41" ht="15.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</row>
    <row r="429" spans="1:41" ht="15.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</row>
    <row r="430" spans="1:41" ht="15.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</row>
    <row r="431" spans="1:41" ht="15.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</row>
    <row r="432" spans="1:41" ht="15.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</row>
    <row r="433" spans="1:41" ht="15.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</row>
    <row r="434" spans="1:41" ht="15.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</row>
    <row r="435" spans="1:41" ht="15.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</row>
    <row r="436" spans="1:41" ht="15.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</row>
    <row r="437" spans="1:41" ht="15.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</row>
    <row r="438" spans="1:41" ht="15.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</row>
    <row r="439" spans="1:41" ht="15.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</row>
    <row r="440" spans="1:41" ht="15.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</row>
    <row r="441" spans="1:41" ht="15.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</row>
    <row r="442" spans="1:41" ht="15.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</row>
    <row r="443" spans="1:41" ht="15.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</row>
    <row r="444" spans="1:41" ht="15.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</row>
    <row r="445" spans="1:41" ht="15.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</row>
    <row r="446" spans="1:41" ht="15.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</row>
    <row r="447" spans="1:41" ht="15.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</row>
    <row r="448" spans="1:41" ht="15.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</row>
    <row r="449" spans="1:41" ht="15.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</row>
    <row r="450" spans="1:41" ht="15.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</row>
    <row r="451" spans="1:41" ht="15.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</row>
    <row r="452" spans="1:41" ht="15.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</row>
    <row r="453" spans="1:41" ht="15.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</row>
    <row r="454" spans="1:41" ht="15.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</row>
    <row r="455" spans="1:41" ht="15.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</row>
    <row r="456" spans="1:41" ht="15.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</row>
    <row r="457" spans="1:41" ht="15.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</row>
    <row r="458" spans="1:41" ht="15.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</row>
    <row r="459" spans="1:41" ht="15.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</row>
    <row r="460" spans="1:41" ht="15.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</row>
    <row r="461" spans="1:41" ht="15.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</row>
    <row r="462" spans="1:41" ht="15.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</row>
    <row r="463" spans="1:41" ht="15.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</row>
    <row r="464" spans="1:41" ht="15.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</row>
    <row r="465" spans="1:41" ht="15.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</row>
    <row r="466" spans="1:41" ht="15.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</row>
    <row r="467" spans="1:41" ht="15.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</row>
    <row r="468" spans="1:41" ht="15.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</row>
    <row r="469" spans="1:41" ht="15.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</row>
    <row r="470" spans="1:41" ht="15.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</row>
    <row r="471" spans="1:41" ht="15.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</row>
    <row r="472" spans="1:41" ht="15.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</row>
    <row r="473" spans="1:41" ht="15.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</row>
    <row r="474" spans="1:41" ht="15.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</row>
    <row r="475" spans="1:41" ht="15.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</row>
    <row r="476" spans="1:41" ht="15.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</row>
    <row r="477" spans="1:41" ht="15.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</row>
    <row r="478" spans="1:41" ht="15.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</row>
    <row r="479" spans="1:41" ht="15.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</row>
    <row r="480" spans="1:41" ht="15.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</row>
    <row r="481" spans="1:41" ht="15.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</row>
    <row r="482" spans="1:41" ht="15.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</row>
    <row r="483" spans="1:41" ht="15.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</row>
    <row r="484" spans="1:41" ht="15.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</row>
    <row r="485" spans="1:41" ht="15.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</row>
    <row r="486" spans="1:41" ht="15.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</row>
    <row r="487" spans="1:41" ht="15.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</row>
    <row r="488" spans="1:41" ht="15.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</row>
    <row r="489" spans="1:41" ht="15.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</row>
    <row r="490" spans="1:41" ht="15.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</row>
    <row r="491" spans="1:41" ht="15.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</row>
    <row r="492" spans="1:41" ht="15.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</row>
    <row r="493" spans="1:41" ht="15.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</row>
    <row r="494" spans="1:41" ht="15.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</row>
    <row r="495" spans="1:41" ht="15.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</row>
    <row r="496" spans="1:41" ht="15.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</row>
    <row r="497" spans="1:41" ht="15.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</row>
    <row r="498" spans="1:41" ht="15.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</row>
    <row r="499" spans="1:41" ht="15.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</row>
    <row r="500" spans="1:41" ht="15.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</row>
    <row r="501" spans="1:41" ht="15.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</row>
    <row r="502" spans="1:41" ht="15.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</row>
    <row r="503" spans="1:41" ht="15.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</row>
    <row r="504" spans="1:41" ht="15.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</row>
    <row r="505" spans="1:41" ht="15.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</row>
    <row r="506" spans="1:41" ht="15.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</row>
    <row r="507" spans="1:41" ht="15.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</row>
    <row r="508" spans="1:41" ht="15.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</row>
    <row r="509" spans="1:41" ht="15.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</row>
    <row r="510" spans="1:41" ht="15.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</row>
    <row r="511" spans="1:41" ht="15.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</row>
    <row r="512" spans="1:41" ht="15.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</row>
    <row r="513" spans="1:41" ht="15.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</row>
    <row r="514" spans="1:41" ht="15.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</row>
    <row r="515" spans="1:41" ht="15.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</row>
    <row r="516" spans="1:41" ht="15.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</row>
    <row r="517" spans="1:41" ht="15.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</row>
    <row r="518" spans="1:41" ht="15.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</row>
    <row r="519" spans="1:41" ht="15.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</row>
    <row r="520" spans="1:41" ht="15.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</row>
    <row r="521" spans="1:41" ht="15.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</row>
    <row r="522" spans="1:41" ht="15.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</row>
    <row r="523" spans="1:41" ht="15.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</row>
    <row r="524" spans="1:41" ht="15.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</row>
    <row r="525" spans="1:41" ht="15.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</row>
    <row r="526" spans="1:41" ht="15.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</row>
    <row r="527" spans="1:41" ht="15.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</row>
    <row r="528" spans="1:41" ht="15.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</row>
    <row r="529" spans="1:41" ht="15.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</row>
    <row r="530" spans="1:41" ht="15.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</row>
    <row r="531" spans="1:41" ht="15.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</row>
    <row r="532" spans="1:41" ht="15.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</row>
    <row r="533" spans="1:41" ht="15.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</row>
    <row r="534" spans="1:41" ht="15.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</row>
    <row r="535" spans="1:41" ht="15.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</row>
    <row r="536" spans="1:41" ht="15.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</row>
    <row r="537" spans="1:41" ht="15.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</row>
    <row r="538" spans="1:41" ht="15.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</row>
    <row r="539" spans="1:41" ht="15.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</row>
    <row r="540" spans="1:41" ht="15.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</row>
    <row r="541" spans="1:41" ht="15.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</row>
    <row r="542" spans="1:41" ht="15.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</row>
    <row r="543" spans="1:41" ht="15.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</row>
    <row r="544" spans="1:41" ht="15.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</row>
    <row r="545" spans="1:41" ht="15.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</row>
    <row r="546" spans="1:41" ht="15.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</row>
    <row r="547" spans="1:41" ht="15.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</row>
    <row r="548" spans="1:41" ht="15.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</row>
    <row r="549" spans="1:41" ht="15.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</row>
    <row r="550" spans="1:41" ht="15.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</row>
    <row r="551" spans="1:41" ht="15.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</row>
    <row r="552" spans="1:41" ht="15.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</row>
    <row r="553" spans="1:41" ht="15.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</row>
    <row r="554" spans="1:41" ht="15.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</row>
    <row r="555" spans="1:41" ht="15.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</row>
    <row r="556" spans="1:41" ht="15.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</row>
    <row r="557" spans="1:41" ht="15.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</row>
    <row r="558" spans="1:41" ht="15.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</row>
    <row r="559" spans="1:41" ht="15.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</row>
    <row r="560" spans="1:41" ht="15.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</row>
    <row r="561" spans="1:41" ht="15.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</row>
    <row r="562" spans="1:41" ht="15.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</row>
    <row r="563" spans="1:41" ht="15.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</row>
    <row r="564" spans="1:41" ht="15.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</row>
    <row r="565" spans="1:41" ht="15.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</row>
    <row r="566" spans="1:41" ht="15.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</row>
    <row r="567" spans="1:41" ht="15.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</row>
    <row r="568" spans="1:41" ht="15.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</row>
    <row r="569" spans="1:41" ht="15.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</row>
    <row r="570" spans="1:41" ht="15.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</row>
    <row r="571" spans="1:41" ht="15.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</row>
    <row r="572" spans="1:41" ht="15.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</row>
    <row r="573" spans="1:41" ht="15.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</row>
    <row r="574" spans="1:41" ht="15.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</row>
    <row r="575" spans="1:41" ht="15.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</row>
    <row r="576" spans="1:41" ht="15.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</row>
    <row r="577" spans="1:41" ht="15.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</row>
    <row r="578" spans="1:41" ht="15.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</row>
    <row r="579" spans="1:41" ht="15.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</row>
    <row r="580" spans="1:41" ht="15.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</row>
    <row r="581" spans="1:41" ht="15.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</row>
    <row r="582" spans="1:41" ht="15.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</row>
    <row r="583" spans="1:41" ht="15.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</row>
    <row r="584" spans="1:41" ht="15.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</row>
    <row r="585" spans="1:41" ht="15.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</row>
    <row r="586" spans="1:41" ht="15.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</row>
    <row r="587" spans="1:41" ht="15.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</row>
    <row r="588" spans="1:41" ht="15.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</row>
    <row r="589" spans="1:41" ht="15.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</row>
    <row r="590" spans="1:41" ht="15.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</row>
    <row r="591" spans="1:41" ht="15.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</row>
    <row r="592" spans="1:41" ht="15.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</row>
    <row r="593" spans="1:41" ht="15.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</row>
    <row r="594" spans="1:41" ht="15.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</row>
    <row r="595" spans="1:41" ht="15.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</row>
    <row r="596" spans="1:41" ht="15.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</row>
    <row r="597" spans="1:41" ht="15.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</row>
    <row r="598" spans="1:41" ht="15.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</row>
    <row r="599" spans="1:41" ht="15.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</row>
    <row r="600" spans="1:41" ht="15.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</row>
    <row r="601" spans="1:41" ht="15.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</row>
    <row r="602" spans="1:41" ht="15.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</row>
    <row r="603" spans="1:41" ht="15.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</row>
    <row r="604" spans="1:41" ht="15.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</row>
    <row r="605" spans="1:41" ht="15.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</row>
    <row r="606" spans="1:41" ht="15.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</row>
    <row r="607" spans="1:41" ht="15.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</row>
    <row r="608" spans="1:41" ht="15.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</row>
    <row r="609" spans="1:41" ht="15.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</row>
    <row r="610" spans="1:41" ht="15.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</row>
    <row r="611" spans="1:41" ht="15.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</row>
    <row r="612" spans="1:41" ht="15.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</row>
    <row r="613" spans="1:41" ht="15.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</row>
    <row r="614" spans="1:41" ht="15.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</row>
    <row r="615" spans="1:41" ht="15.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</row>
    <row r="616" spans="1:41" ht="15.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</row>
    <row r="617" spans="1:41" ht="15.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</row>
    <row r="618" spans="1:41" ht="15.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</row>
    <row r="619" spans="1:41" ht="15.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</row>
    <row r="620" spans="1:41" ht="15.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</row>
    <row r="621" spans="1:41" ht="15.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</row>
    <row r="622" spans="1:41" ht="15.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</row>
    <row r="623" spans="1:41" ht="15.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</row>
    <row r="624" spans="1:41" ht="15.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</row>
    <row r="625" spans="1:41" ht="15.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</row>
    <row r="626" spans="1:41" ht="15.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</row>
    <row r="627" spans="1:41" ht="15.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</row>
    <row r="628" spans="1:41" ht="15.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</row>
    <row r="629" spans="1:41" ht="15.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</row>
    <row r="630" spans="1:41" ht="15.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</row>
    <row r="631" spans="1:41" ht="15.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</row>
    <row r="632" spans="1:41" ht="15.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</row>
    <row r="633" spans="1:41" ht="15.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</row>
    <row r="634" spans="1:41" ht="15.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</row>
    <row r="635" spans="1:41" ht="15.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</row>
    <row r="636" spans="1:41" ht="15.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</row>
    <row r="637" spans="1:41" ht="15.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</row>
    <row r="638" spans="1:41" ht="15.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</row>
    <row r="639" spans="1:41" ht="15.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</row>
    <row r="640" spans="1:41" ht="15.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</row>
    <row r="641" spans="1:41" ht="15.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</row>
    <row r="642" spans="1:41" ht="15.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</row>
    <row r="643" spans="1:41" ht="15.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</row>
    <row r="644" spans="1:41" ht="15.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</row>
    <row r="645" spans="1:41" ht="15.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</row>
    <row r="646" spans="1:41" ht="15.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</row>
    <row r="647" spans="1:41" ht="15.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</row>
    <row r="648" spans="1:41" ht="15.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</row>
    <row r="649" spans="1:41" ht="15.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</row>
    <row r="650" spans="1:41" ht="15.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</row>
    <row r="651" spans="1:41" ht="15.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</row>
    <row r="652" spans="1:41" ht="15.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</row>
    <row r="653" spans="1:41" ht="15.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</row>
    <row r="654" spans="1:41" ht="15.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</row>
    <row r="655" spans="1:41" ht="15.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</row>
    <row r="656" spans="1:41" ht="15.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</row>
    <row r="657" spans="1:41" ht="15.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</row>
    <row r="658" spans="1:41" ht="15.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</row>
    <row r="659" spans="1:41" ht="15.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</row>
    <row r="660" spans="1:41" ht="15.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</row>
    <row r="661" spans="1:41" ht="15.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</row>
    <row r="662" spans="1:41" ht="15.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</row>
    <row r="663" spans="1:41" ht="15.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</row>
    <row r="664" spans="1:41" ht="15.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</row>
    <row r="665" spans="1:41" ht="15.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</row>
    <row r="666" spans="1:41" ht="15.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</row>
    <row r="667" spans="1:41" ht="15.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</row>
    <row r="668" spans="1:41" ht="15.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</row>
    <row r="669" spans="1:41" ht="15.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</row>
    <row r="670" spans="1:41" ht="15.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</row>
    <row r="671" spans="1:41" ht="15.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</row>
    <row r="672" spans="1:41" ht="15.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</row>
    <row r="673" spans="1:41" ht="15.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</row>
    <row r="674" spans="1:41" ht="15.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</row>
    <row r="675" spans="1:41" ht="15.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</row>
    <row r="676" spans="1:41" ht="15.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</row>
    <row r="677" spans="1:41" ht="15.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</row>
    <row r="678" spans="1:41" ht="15.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</row>
    <row r="679" spans="1:41" ht="15.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</row>
    <row r="680" spans="1:41" ht="15.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</row>
    <row r="681" spans="1:41" ht="15.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</row>
    <row r="682" spans="1:41" ht="15.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</row>
    <row r="683" spans="1:41" ht="15.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</row>
    <row r="684" spans="1:41" ht="15.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</row>
    <row r="685" spans="1:41" ht="15.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</row>
    <row r="686" spans="1:41" ht="15.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</row>
    <row r="687" spans="1:41" ht="15.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</row>
    <row r="688" spans="1:41" ht="15.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</row>
    <row r="689" spans="1:41" ht="15.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</row>
    <row r="690" spans="1:41" ht="15.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</row>
    <row r="691" spans="1:41" ht="15.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</row>
    <row r="692" spans="1:41" ht="15.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</row>
    <row r="693" spans="1:41" ht="15.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</row>
    <row r="694" spans="1:41" ht="15.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</row>
    <row r="695" spans="1:41" ht="15.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</row>
    <row r="696" spans="1:41" ht="15.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</row>
    <row r="697" spans="1:41" ht="15.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</row>
    <row r="698" spans="1:41" ht="15.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</row>
    <row r="699" spans="1:41" ht="15.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</row>
    <row r="700" spans="1:41" ht="15.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</row>
    <row r="701" spans="1:41" ht="15.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</row>
    <row r="702" spans="1:41" ht="15.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</row>
    <row r="703" spans="1:41" ht="15.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</row>
    <row r="704" spans="1:41" ht="15.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</row>
    <row r="705" spans="1:41" ht="15.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</row>
    <row r="706" spans="1:41" ht="15.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</row>
    <row r="707" spans="1:41" ht="15.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</row>
    <row r="708" spans="1:41" ht="15.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</row>
    <row r="709" spans="1:41" ht="15.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</row>
    <row r="710" spans="1:41" ht="15.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</row>
    <row r="711" spans="1:41" ht="15.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</row>
    <row r="712" spans="1:41" ht="15.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</row>
    <row r="713" spans="1:41" ht="15.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</row>
    <row r="714" spans="1:41" ht="15.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</row>
    <row r="715" spans="1:41" ht="15.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</row>
    <row r="716" spans="1:41" ht="15.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</row>
    <row r="717" spans="1:41" ht="15.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</row>
    <row r="718" spans="1:41" ht="15.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</row>
    <row r="719" spans="1:41" ht="15.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</row>
    <row r="720" spans="1:41" ht="15.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</row>
    <row r="721" spans="1:41" ht="15.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</row>
    <row r="722" spans="1:41" ht="15.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</row>
    <row r="723" spans="1:41" ht="15.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</row>
    <row r="724" spans="1:41" ht="15.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</row>
    <row r="725" spans="1:41" ht="15.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</row>
    <row r="726" spans="1:41" ht="15.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</row>
    <row r="727" spans="1:41" ht="15.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</row>
    <row r="728" spans="1:41" ht="15.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</row>
    <row r="729" spans="1:41" ht="15.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</row>
    <row r="730" spans="1:41" ht="15.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</row>
    <row r="731" spans="1:41" ht="15.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</row>
    <row r="732" spans="1:41" ht="15.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</row>
    <row r="733" spans="1:41" ht="15.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</row>
    <row r="734" spans="1:41" ht="15.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</row>
    <row r="735" spans="1:41" ht="15.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</row>
    <row r="736" spans="1:41" ht="15.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</row>
    <row r="737" spans="1:41" ht="15.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</row>
    <row r="738" spans="1:41" ht="15.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</row>
    <row r="739" spans="1:41" ht="15.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</row>
    <row r="740" spans="1:41" ht="15.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</row>
    <row r="741" spans="1:41" ht="15.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</row>
    <row r="742" spans="1:41" ht="15.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</row>
    <row r="743" spans="1:41" ht="15.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</row>
    <row r="744" spans="1:41" ht="15.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</row>
    <row r="745" spans="1:41" ht="15.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</row>
    <row r="746" spans="1:41" ht="15.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</row>
    <row r="747" spans="1:41" ht="15.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</row>
    <row r="748" spans="1:41" ht="15.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</row>
    <row r="749" spans="1:41" ht="15.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</row>
    <row r="750" spans="1:41" ht="15.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</row>
    <row r="751" spans="1:41" ht="15.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</row>
    <row r="752" spans="1:41" ht="15.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</row>
    <row r="753" spans="1:41" ht="15.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</row>
    <row r="754" spans="1:41" ht="15.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</row>
    <row r="755" spans="1:41" ht="15.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</row>
    <row r="756" spans="1:41" ht="15.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</row>
    <row r="757" spans="1:41" ht="15.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</row>
    <row r="758" spans="1:41" ht="15.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</row>
    <row r="759" spans="1:41" ht="15.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</row>
    <row r="760" spans="1:41" ht="15.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</row>
    <row r="761" spans="1:41" ht="15.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</row>
    <row r="762" spans="1:41" ht="15.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</row>
    <row r="763" spans="1:41" ht="15.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</row>
    <row r="764" spans="1:41" ht="15.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</row>
    <row r="765" spans="1:41" ht="15.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</row>
    <row r="766" spans="1:41" ht="15.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</row>
    <row r="767" spans="1:41" ht="15.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</row>
    <row r="768" spans="1:41" ht="15.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</row>
    <row r="769" spans="1:41" ht="15.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</row>
    <row r="770" spans="1:41" ht="15.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</row>
    <row r="771" spans="1:41" ht="15.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</row>
    <row r="772" spans="1:41" ht="15.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</row>
    <row r="773" spans="1:41" ht="15.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</row>
    <row r="774" spans="1:41" ht="15.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</row>
    <row r="775" spans="1:41" ht="15.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</row>
    <row r="776" spans="1:41" ht="15.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</row>
    <row r="777" spans="1:41" ht="15.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</row>
    <row r="778" spans="1:41" ht="15.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</row>
    <row r="779" spans="1:41" ht="15.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</row>
    <row r="780" spans="1:41" ht="15.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</row>
    <row r="781" spans="1:41" ht="15.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</row>
    <row r="782" spans="1:41" ht="15.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</row>
    <row r="783" spans="1:41" ht="15.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</row>
    <row r="784" spans="1:41" ht="15.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</row>
    <row r="785" spans="1:41" ht="15.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</row>
    <row r="786" spans="1:41" ht="15.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</row>
    <row r="787" spans="1:41" ht="15.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</row>
    <row r="788" spans="1:41" ht="15.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</row>
    <row r="789" spans="1:41" ht="15.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</row>
    <row r="790" spans="1:41" ht="15.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</row>
    <row r="791" spans="1:41" ht="15.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</row>
    <row r="792" spans="1:41" ht="15.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</row>
    <row r="793" spans="1:41" ht="15.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</row>
    <row r="794" spans="1:41" ht="15.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</row>
    <row r="795" spans="1:41" ht="15.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</row>
    <row r="796" spans="1:41" ht="15.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</row>
    <row r="797" spans="1:41" ht="15.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</row>
    <row r="798" spans="1:41" ht="15.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</row>
    <row r="799" spans="1:41" ht="15.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</row>
    <row r="800" spans="1:41" ht="15.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</row>
    <row r="801" spans="1:41" ht="15.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</row>
    <row r="802" spans="1:41" ht="15.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</row>
    <row r="803" spans="1:41" ht="15.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</row>
    <row r="804" spans="1:41" ht="15.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</row>
    <row r="805" spans="1:41" ht="15.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</row>
    <row r="806" spans="1:41" ht="15.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</row>
    <row r="807" spans="1:41" ht="15.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</row>
    <row r="808" spans="1:41" ht="15.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</row>
    <row r="809" spans="1:41" ht="15.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</row>
    <row r="810" spans="1:41" ht="15.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</row>
    <row r="811" spans="1:41" ht="15.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</row>
    <row r="812" spans="1:41" ht="15.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</row>
    <row r="813" spans="1:41" ht="15.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</row>
    <row r="814" spans="1:41" ht="15.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</row>
    <row r="815" spans="1:41" ht="15.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</row>
    <row r="816" spans="1:41" ht="15.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</row>
    <row r="817" spans="1:41" ht="15.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</row>
    <row r="818" spans="1:41" ht="15.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</row>
    <row r="819" spans="1:41" ht="15.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</row>
    <row r="820" spans="1:41" ht="15.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</row>
    <row r="821" spans="1:41" ht="15.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</row>
    <row r="822" spans="1:41" ht="15.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</row>
    <row r="823" spans="1:41" ht="15.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</row>
    <row r="824" spans="1:41" ht="15.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</row>
    <row r="825" spans="1:41" ht="15.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</row>
    <row r="826" spans="1:41" ht="15.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</row>
    <row r="827" spans="1:41" ht="15.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</row>
    <row r="828" spans="1:41" ht="15.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</row>
    <row r="829" spans="1:41" ht="15.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</row>
    <row r="830" spans="1:41" ht="15.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</row>
    <row r="831" spans="1:41" ht="15.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</row>
    <row r="832" spans="1:41" ht="15.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</row>
    <row r="833" spans="1:41" ht="15.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</row>
    <row r="834" spans="1:41" ht="15.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</row>
    <row r="835" spans="1:41" ht="15.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</row>
    <row r="836" spans="1:41" ht="15.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</row>
    <row r="837" spans="1:41" ht="15.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</row>
    <row r="838" spans="1:41" ht="15.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</row>
    <row r="839" spans="1:41" ht="15.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</row>
    <row r="840" spans="1:41" ht="15.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</row>
    <row r="841" spans="1:41" ht="15.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</row>
    <row r="842" spans="1:41" ht="15.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</row>
    <row r="843" spans="1:41" ht="15.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</row>
    <row r="844" spans="1:41" ht="15.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</row>
    <row r="845" spans="1:41" ht="15.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</row>
    <row r="846" spans="1:41" ht="15.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</row>
    <row r="847" spans="1:41" ht="15.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</row>
    <row r="848" spans="1:41" ht="15.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</row>
    <row r="849" spans="1:41" ht="15.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</row>
    <row r="850" spans="1:41" ht="15.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</row>
    <row r="851" spans="1:41" ht="15.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</row>
    <row r="852" spans="1:41" ht="15.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</row>
    <row r="853" spans="1:41" ht="15.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</row>
    <row r="854" spans="1:41" ht="15.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</row>
    <row r="855" spans="1:41" ht="15.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</row>
    <row r="856" spans="1:41" ht="15.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</row>
    <row r="857" spans="1:41" ht="15.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</row>
    <row r="858" spans="1:41" ht="15.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</row>
    <row r="859" spans="1:41" ht="15.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</row>
    <row r="860" spans="1:41" ht="15.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</row>
    <row r="861" spans="1:41" ht="15.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</row>
    <row r="862" spans="1:41" ht="15.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</row>
    <row r="863" spans="1:41" ht="15.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</row>
    <row r="864" spans="1:41" ht="15.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</row>
    <row r="865" spans="1:41" ht="15.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</row>
    <row r="866" spans="1:41" ht="15.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</row>
    <row r="867" spans="1:41" ht="15.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</row>
    <row r="868" spans="1:41" ht="15.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</row>
    <row r="869" spans="1:41" ht="15.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</row>
    <row r="870" spans="1:41" ht="15.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</row>
    <row r="871" spans="1:41" ht="15.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</row>
    <row r="872" spans="1:41" ht="15.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</row>
    <row r="873" spans="1:41" ht="15.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</row>
    <row r="874" spans="1:41" ht="15.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</row>
    <row r="875" spans="1:41" ht="15.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</row>
    <row r="876" spans="1:41" ht="15.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</row>
    <row r="877" spans="1:41" ht="15.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</row>
    <row r="878" spans="1:41" ht="15.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</row>
    <row r="879" spans="1:41" ht="15.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</row>
    <row r="880" spans="1:41" ht="15.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</row>
    <row r="881" spans="1:41" ht="15.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</row>
    <row r="882" spans="1:41" ht="15.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</row>
    <row r="883" spans="1:41" ht="15.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</row>
    <row r="884" spans="1:41" ht="15.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</row>
    <row r="885" spans="1:41" ht="15.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</row>
    <row r="886" spans="1:41" ht="15.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</row>
    <row r="887" spans="1:41" ht="15.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</row>
    <row r="888" spans="1:41" ht="15.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</row>
    <row r="889" spans="1:41" ht="15.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</row>
    <row r="890" spans="1:41" ht="15.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</row>
    <row r="891" spans="1:41" ht="15.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</row>
    <row r="892" spans="1:41" ht="15.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</row>
    <row r="893" spans="1:41" ht="15.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</row>
    <row r="894" spans="1:41" ht="15.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</row>
    <row r="895" spans="1:41" ht="15.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</row>
    <row r="896" spans="1:41" ht="15.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</row>
    <row r="897" spans="1:41" ht="15.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</row>
    <row r="898" spans="1:41" ht="15.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</row>
    <row r="899" spans="1:41" ht="15.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</row>
    <row r="900" spans="1:41" ht="15.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</row>
    <row r="901" spans="1:41" ht="15.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</row>
    <row r="902" spans="1:41" ht="15.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</row>
    <row r="903" spans="1:41" ht="15.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</row>
    <row r="904" spans="1:41" ht="15.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</row>
    <row r="905" spans="1:41" ht="15.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</row>
    <row r="906" spans="1:41" ht="15.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</row>
    <row r="907" spans="1:41" ht="15.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</row>
    <row r="908" spans="1:41" ht="15.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</row>
    <row r="909" spans="1:41" ht="15.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</row>
    <row r="910" spans="1:41" ht="15.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</row>
    <row r="911" spans="1:41" ht="15.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</row>
    <row r="912" spans="1:41" ht="15.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</row>
    <row r="913" spans="1:41" ht="15.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</row>
    <row r="914" spans="1:41" ht="15.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</row>
    <row r="915" spans="1:41" ht="15.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</row>
    <row r="916" spans="1:41" ht="15.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</row>
    <row r="917" spans="1:41" ht="15.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</row>
    <row r="918" spans="1:41" ht="15.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</row>
    <row r="919" spans="1:41" ht="15.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</row>
    <row r="920" spans="1:41" ht="15.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</row>
    <row r="921" spans="1:41" ht="15.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</row>
    <row r="922" spans="1:41" ht="15.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</row>
    <row r="923" spans="1:41" ht="15.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</row>
    <row r="924" spans="1:41" ht="15.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</row>
    <row r="925" spans="1:41" ht="15.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</row>
    <row r="926" spans="1:41" ht="15.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</row>
    <row r="927" spans="1:41" ht="15.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</row>
    <row r="928" spans="1:41" ht="15.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</row>
    <row r="929" spans="1:41" ht="15.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</row>
    <row r="930" spans="1:41" ht="15.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</row>
    <row r="931" spans="1:41" ht="15.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</row>
    <row r="932" spans="1:41" ht="15.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</row>
    <row r="933" spans="1:41" ht="15.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</row>
    <row r="934" spans="1:41" ht="15.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</row>
    <row r="935" spans="1:41" ht="15.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</row>
    <row r="936" spans="1:41" ht="15.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</row>
    <row r="937" spans="1:41" ht="15.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</row>
    <row r="938" spans="1:41" ht="15.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</row>
    <row r="939" spans="1:41" ht="15.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</row>
    <row r="940" spans="1:41" ht="15.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</row>
    <row r="941" spans="1:41" ht="15.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</row>
    <row r="942" spans="1:41" ht="15.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</row>
    <row r="943" spans="1:41" ht="15.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</row>
    <row r="944" spans="1:41" ht="15.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</row>
    <row r="945" spans="1:41" ht="15.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</row>
    <row r="946" spans="1:41" ht="15.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</row>
    <row r="947" spans="1:41" ht="15.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</row>
    <row r="948" spans="1:41" ht="15.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</row>
    <row r="949" spans="1:41" ht="15.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</row>
    <row r="950" spans="1:41" ht="15.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</row>
    <row r="951" spans="1:41" ht="15.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</row>
    <row r="952" spans="1:41" ht="15.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</row>
    <row r="953" spans="1:41" ht="15.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</row>
    <row r="954" spans="1:41" ht="15.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</row>
    <row r="955" spans="1:41" ht="15.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</row>
    <row r="956" spans="1:41" ht="15.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</row>
    <row r="957" spans="1:41" ht="15.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</row>
    <row r="958" spans="1:41" ht="15.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</row>
    <row r="959" spans="1:41" ht="15.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</row>
    <row r="960" spans="1:41" ht="15.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</row>
    <row r="961" spans="1:41" ht="15.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</row>
    <row r="962" spans="1:41" ht="15.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</row>
    <row r="963" spans="1:41" ht="15.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</row>
    <row r="964" spans="1:41" ht="15.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</row>
    <row r="965" spans="1:41" ht="15.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</row>
    <row r="966" spans="1:41" ht="15.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</row>
    <row r="967" spans="1:41" ht="15.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</row>
    <row r="968" spans="1:41" ht="15.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</row>
    <row r="969" spans="1:41" ht="15.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</row>
    <row r="970" spans="1:41" ht="15.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</row>
    <row r="971" spans="1:41" ht="15.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</row>
    <row r="972" spans="1:41" ht="15.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</row>
    <row r="973" spans="1:41" ht="15.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</row>
    <row r="974" spans="1:41" ht="15.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</row>
    <row r="975" spans="1:41" ht="15.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</row>
    <row r="976" spans="1:41" ht="15.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</row>
    <row r="977" spans="1:41" ht="15.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</row>
    <row r="978" spans="1:41" ht="15.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</row>
    <row r="979" spans="1:41" ht="15.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</row>
    <row r="980" spans="1:41" ht="15.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</row>
    <row r="981" spans="1:41" ht="15.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</row>
    <row r="982" spans="1:41" ht="15.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</row>
    <row r="983" spans="1:41" ht="15.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</row>
    <row r="984" spans="1:41" ht="15.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</row>
    <row r="985" spans="1:41" ht="15.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</row>
    <row r="986" spans="1:41" ht="15.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</row>
    <row r="987" spans="1:41" ht="15.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</row>
    <row r="988" spans="1:41" ht="15.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</row>
    <row r="989" spans="1:41" ht="15.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</row>
    <row r="990" spans="1:41" ht="15.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</row>
    <row r="991" spans="1:41" ht="15.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</row>
    <row r="992" spans="1:41" ht="15.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</row>
    <row r="993" spans="1:41" ht="15.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</row>
    <row r="994" spans="1:41" ht="15.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</row>
    <row r="995" spans="1:41" ht="15.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</row>
    <row r="996" spans="1:41" ht="15.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</row>
    <row r="997" spans="1:41" ht="15.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</row>
    <row r="998" spans="1:41" ht="15.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</row>
    <row r="999" spans="1:41" ht="15.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</row>
    <row r="1000" spans="1:41" ht="15.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</row>
    <row r="1001" spans="1:41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</row>
    <row r="1002" spans="1:41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</row>
    <row r="1003" spans="1:41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</row>
    <row r="1004" spans="1:41" ht="15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</row>
    <row r="1005" spans="1:41" ht="15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</row>
    <row r="1006" spans="1:41" ht="15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</row>
    <row r="1007" spans="1:41" ht="15.75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</row>
    <row r="1008" spans="1:41" ht="15.75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</row>
    <row r="1009" spans="1:41" ht="15.75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</row>
    <row r="1010" spans="1:41" ht="15.75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</row>
    <row r="1011" spans="1:41" ht="15.75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</row>
    <row r="1012" spans="1:41" ht="15.75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</row>
    <row r="1013" spans="1:41" ht="15.75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</row>
    <row r="1014" spans="1:41" ht="15.75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</row>
    <row r="1015" spans="1:41" ht="15.75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</row>
    <row r="1016" spans="1:41" ht="15.75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</row>
    <row r="1017" spans="1:41" ht="15.75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</row>
    <row r="1018" spans="1:41" ht="15.7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</row>
    <row r="1019" spans="1:41" ht="15.75" customHeight="1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</row>
    <row r="1020" spans="1:41" ht="15.75" customHeight="1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</row>
    <row r="1021" spans="1:41" ht="15.75" customHeight="1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</row>
    <row r="1022" spans="1:41" ht="15.75" customHeight="1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</row>
    <row r="1023" spans="1:41" ht="15.75" customHeight="1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</row>
    <row r="1024" spans="1:41" ht="15.75" customHeight="1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</row>
    <row r="1025" spans="1:41" ht="15.75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</row>
    <row r="1026" spans="1:41" ht="15.75" customHeight="1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</row>
    <row r="1027" spans="1:41" ht="15.75" customHeight="1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7"/>
      <c r="AA1027" s="7"/>
      <c r="AB1027" s="7"/>
      <c r="AC1027" s="7"/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</row>
    <row r="1028" spans="1:41" ht="15.75" customHeight="1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</row>
    <row r="1029" spans="1:41" ht="15.75" customHeight="1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7"/>
      <c r="L1029" s="7"/>
      <c r="M1029" s="7"/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</row>
    <row r="1030" spans="1:41" ht="15.75" customHeight="1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</row>
    <row r="1031" spans="1:41" ht="15.75" customHeight="1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</row>
    <row r="1048576" spans="25:26" ht="15" customHeight="1">
      <c r="Y1048576" s="154"/>
      <c r="Z1048576" s="155"/>
    </row>
  </sheetData>
  <mergeCells count="255">
    <mergeCell ref="U18:V18"/>
    <mergeCell ref="W18:X18"/>
    <mergeCell ref="Y18:Z18"/>
    <mergeCell ref="B99:J100"/>
    <mergeCell ref="K99:L100"/>
    <mergeCell ref="M99:N100"/>
    <mergeCell ref="O99:Z100"/>
    <mergeCell ref="B101:J102"/>
    <mergeCell ref="K101:L102"/>
    <mergeCell ref="M101:N102"/>
    <mergeCell ref="O101:Z102"/>
    <mergeCell ref="B93:C93"/>
    <mergeCell ref="D93:G93"/>
    <mergeCell ref="H93:K93"/>
    <mergeCell ref="L93:Z93"/>
    <mergeCell ref="B95:Z96"/>
    <mergeCell ref="B97:J98"/>
    <mergeCell ref="K97:L98"/>
    <mergeCell ref="M97:N98"/>
    <mergeCell ref="O97:Z98"/>
    <mergeCell ref="B91:C91"/>
    <mergeCell ref="D91:G91"/>
    <mergeCell ref="H91:K91"/>
    <mergeCell ref="L91:Z91"/>
    <mergeCell ref="B92:C92"/>
    <mergeCell ref="D92:G92"/>
    <mergeCell ref="H92:K92"/>
    <mergeCell ref="L92:Z92"/>
    <mergeCell ref="B89:C89"/>
    <mergeCell ref="D89:G89"/>
    <mergeCell ref="H89:K89"/>
    <mergeCell ref="L89:Z89"/>
    <mergeCell ref="B90:C90"/>
    <mergeCell ref="D90:G90"/>
    <mergeCell ref="H90:K90"/>
    <mergeCell ref="L90:Z90"/>
    <mergeCell ref="B87:C87"/>
    <mergeCell ref="D87:G87"/>
    <mergeCell ref="H87:K87"/>
    <mergeCell ref="L87:Z87"/>
    <mergeCell ref="B88:C88"/>
    <mergeCell ref="D88:G88"/>
    <mergeCell ref="H88:K88"/>
    <mergeCell ref="L88:Z88"/>
    <mergeCell ref="B85:C85"/>
    <mergeCell ref="D85:G85"/>
    <mergeCell ref="H85:K85"/>
    <mergeCell ref="L85:Z85"/>
    <mergeCell ref="B86:C86"/>
    <mergeCell ref="D86:G86"/>
    <mergeCell ref="H86:K86"/>
    <mergeCell ref="L86:Z86"/>
    <mergeCell ref="B83:C83"/>
    <mergeCell ref="D83:G83"/>
    <mergeCell ref="H83:K83"/>
    <mergeCell ref="L83:Z83"/>
    <mergeCell ref="B84:C84"/>
    <mergeCell ref="D84:G84"/>
    <mergeCell ref="H84:K84"/>
    <mergeCell ref="L84:Z84"/>
    <mergeCell ref="B80:Z80"/>
    <mergeCell ref="B81:C81"/>
    <mergeCell ref="D81:G81"/>
    <mergeCell ref="H81:K81"/>
    <mergeCell ref="L81:Z81"/>
    <mergeCell ref="B82:C82"/>
    <mergeCell ref="D82:G82"/>
    <mergeCell ref="H82:K82"/>
    <mergeCell ref="L82:Z82"/>
    <mergeCell ref="R77:X77"/>
    <mergeCell ref="R76:X76"/>
    <mergeCell ref="Y77:Z77"/>
    <mergeCell ref="Y76:Z76"/>
    <mergeCell ref="B79:C79"/>
    <mergeCell ref="D79:G79"/>
    <mergeCell ref="H79:K79"/>
    <mergeCell ref="L79:O79"/>
    <mergeCell ref="P79:Q79"/>
    <mergeCell ref="B78:C78"/>
    <mergeCell ref="D78:G78"/>
    <mergeCell ref="H78:K78"/>
    <mergeCell ref="L78:O78"/>
    <mergeCell ref="P78:Q78"/>
    <mergeCell ref="R79:X79"/>
    <mergeCell ref="R78:X78"/>
    <mergeCell ref="Y79:Z79"/>
    <mergeCell ref="Y78:Z78"/>
    <mergeCell ref="B77:C77"/>
    <mergeCell ref="D77:G77"/>
    <mergeCell ref="H77:K77"/>
    <mergeCell ref="L77:O77"/>
    <mergeCell ref="P77:Q77"/>
    <mergeCell ref="B76:C76"/>
    <mergeCell ref="D76:G76"/>
    <mergeCell ref="H76:K76"/>
    <mergeCell ref="L76:O76"/>
    <mergeCell ref="P76:Q76"/>
    <mergeCell ref="R73:X73"/>
    <mergeCell ref="R72:X72"/>
    <mergeCell ref="Y73:Z73"/>
    <mergeCell ref="Y72:Z72"/>
    <mergeCell ref="B75:C75"/>
    <mergeCell ref="D75:G75"/>
    <mergeCell ref="H75:K75"/>
    <mergeCell ref="L75:O75"/>
    <mergeCell ref="P75:Q75"/>
    <mergeCell ref="B74:C74"/>
    <mergeCell ref="D74:G74"/>
    <mergeCell ref="H74:K74"/>
    <mergeCell ref="L74:O74"/>
    <mergeCell ref="P74:Q74"/>
    <mergeCell ref="R75:X75"/>
    <mergeCell ref="R74:X74"/>
    <mergeCell ref="Y75:Z75"/>
    <mergeCell ref="Y74:Z74"/>
    <mergeCell ref="B73:C73"/>
    <mergeCell ref="D73:G73"/>
    <mergeCell ref="H73:K73"/>
    <mergeCell ref="L73:O73"/>
    <mergeCell ref="P73:Q73"/>
    <mergeCell ref="B72:C72"/>
    <mergeCell ref="D72:G72"/>
    <mergeCell ref="H72:K72"/>
    <mergeCell ref="L72:O72"/>
    <mergeCell ref="P72:Q72"/>
    <mergeCell ref="R69:X69"/>
    <mergeCell ref="Y69:Z69"/>
    <mergeCell ref="Y68:Z68"/>
    <mergeCell ref="B71:C71"/>
    <mergeCell ref="D71:G71"/>
    <mergeCell ref="H71:K71"/>
    <mergeCell ref="L71:O71"/>
    <mergeCell ref="P71:Q71"/>
    <mergeCell ref="B70:C70"/>
    <mergeCell ref="D70:G70"/>
    <mergeCell ref="H70:K70"/>
    <mergeCell ref="L70:O70"/>
    <mergeCell ref="P70:Q70"/>
    <mergeCell ref="R71:X71"/>
    <mergeCell ref="R70:X70"/>
    <mergeCell ref="Y71:Z71"/>
    <mergeCell ref="Y70:Z70"/>
    <mergeCell ref="B69:C69"/>
    <mergeCell ref="D69:G69"/>
    <mergeCell ref="H69:K69"/>
    <mergeCell ref="L69:O69"/>
    <mergeCell ref="P69:Q69"/>
    <mergeCell ref="B68:C68"/>
    <mergeCell ref="D68:G68"/>
    <mergeCell ref="H68:K68"/>
    <mergeCell ref="L68:O68"/>
    <mergeCell ref="P68:Q68"/>
    <mergeCell ref="B47:Z53"/>
    <mergeCell ref="B54:Z55"/>
    <mergeCell ref="B56:Z62"/>
    <mergeCell ref="B64:Z65"/>
    <mergeCell ref="B66:Z66"/>
    <mergeCell ref="B67:C67"/>
    <mergeCell ref="D67:G67"/>
    <mergeCell ref="H67:K67"/>
    <mergeCell ref="L67:O67"/>
    <mergeCell ref="P67:Q67"/>
    <mergeCell ref="R67:X67"/>
    <mergeCell ref="Y67:Z67"/>
    <mergeCell ref="R68:X68"/>
    <mergeCell ref="B31:Z34"/>
    <mergeCell ref="B37:F37"/>
    <mergeCell ref="B39:F39"/>
    <mergeCell ref="B41:F41"/>
    <mergeCell ref="B43:F43"/>
    <mergeCell ref="B45:Z46"/>
    <mergeCell ref="B21:Z21"/>
    <mergeCell ref="B23:D23"/>
    <mergeCell ref="O23:R23"/>
    <mergeCell ref="B26:Z28"/>
    <mergeCell ref="B30:H30"/>
    <mergeCell ref="I30:O30"/>
    <mergeCell ref="P30:T30"/>
    <mergeCell ref="U30:Z30"/>
    <mergeCell ref="F23:J23"/>
    <mergeCell ref="B19:D19"/>
    <mergeCell ref="Q19:R19"/>
    <mergeCell ref="S19:T19"/>
    <mergeCell ref="B20:D20"/>
    <mergeCell ref="Q20:R20"/>
    <mergeCell ref="S20:T20"/>
    <mergeCell ref="B18:D18"/>
    <mergeCell ref="Q18:R18"/>
    <mergeCell ref="S18:T18"/>
    <mergeCell ref="E19:J19"/>
    <mergeCell ref="K19:P19"/>
    <mergeCell ref="E20:J20"/>
    <mergeCell ref="K20:P20"/>
    <mergeCell ref="B16:D16"/>
    <mergeCell ref="Q16:R16"/>
    <mergeCell ref="S16:T16"/>
    <mergeCell ref="B17:D17"/>
    <mergeCell ref="Q17:R17"/>
    <mergeCell ref="S17:T17"/>
    <mergeCell ref="B13:D13"/>
    <mergeCell ref="E13:N13"/>
    <mergeCell ref="O13:P13"/>
    <mergeCell ref="Q13:Z13"/>
    <mergeCell ref="Q14:R15"/>
    <mergeCell ref="S14:T15"/>
    <mergeCell ref="U14:V15"/>
    <mergeCell ref="W14:X15"/>
    <mergeCell ref="Y14:Z15"/>
    <mergeCell ref="B14:D14"/>
    <mergeCell ref="E14:J14"/>
    <mergeCell ref="K14:P14"/>
    <mergeCell ref="B15:D15"/>
    <mergeCell ref="E15:J15"/>
    <mergeCell ref="K15:P15"/>
    <mergeCell ref="E16:J16"/>
    <mergeCell ref="K16:P16"/>
    <mergeCell ref="E17:J17"/>
    <mergeCell ref="E9:L9"/>
    <mergeCell ref="M9:P9"/>
    <mergeCell ref="Q9:Z9"/>
    <mergeCell ref="B12:D12"/>
    <mergeCell ref="E12:N12"/>
    <mergeCell ref="O12:P12"/>
    <mergeCell ref="Q12:Z12"/>
    <mergeCell ref="B11:D11"/>
    <mergeCell ref="E11:H11"/>
    <mergeCell ref="I11:J11"/>
    <mergeCell ref="K11:N11"/>
    <mergeCell ref="O11:R11"/>
    <mergeCell ref="S11:V11"/>
    <mergeCell ref="W11:Z11"/>
    <mergeCell ref="Y1048576:Z1048576"/>
    <mergeCell ref="K17:P17"/>
    <mergeCell ref="E18:J18"/>
    <mergeCell ref="K18:P18"/>
    <mergeCell ref="B2:Z6"/>
    <mergeCell ref="B7:D7"/>
    <mergeCell ref="E7:T7"/>
    <mergeCell ref="U7:V7"/>
    <mergeCell ref="W7:Z7"/>
    <mergeCell ref="B8:D8"/>
    <mergeCell ref="E8:H8"/>
    <mergeCell ref="I8:J8"/>
    <mergeCell ref="K8:N8"/>
    <mergeCell ref="O8:P8"/>
    <mergeCell ref="B10:D10"/>
    <mergeCell ref="E10:H10"/>
    <mergeCell ref="I10:J10"/>
    <mergeCell ref="K10:N10"/>
    <mergeCell ref="O10:P10"/>
    <mergeCell ref="Q10:Z10"/>
    <mergeCell ref="Q8:T8"/>
    <mergeCell ref="U8:V8"/>
    <mergeCell ref="W8:Z8"/>
    <mergeCell ref="B9:D9"/>
  </mergeCells>
  <dataValidations disablePrompts="1" count="11">
    <dataValidation type="list" allowBlank="1" showErrorMessage="1" sqref="H82:H93" xr:uid="{A5F7DE02-EFF4-4881-8D26-3FF518FB5CD0}">
      <formula1>$AN$27:$AN$28</formula1>
    </dataValidation>
    <dataValidation type="list" allowBlank="1" showErrorMessage="1" sqref="P68:P79" xr:uid="{83AEBFD0-CFD2-4BD8-A668-5C36A3F681B5}">
      <formula1>$AK$27:$AK$29</formula1>
    </dataValidation>
    <dataValidation type="list" allowBlank="1" showErrorMessage="1" sqref="L68:L79" xr:uid="{58FD06D4-4640-4859-B588-A168FC8BD02E}">
      <formula1>$AJ$27:$AJ$30</formula1>
    </dataValidation>
    <dataValidation type="list" allowBlank="1" showErrorMessage="1" sqref="D82:D93" xr:uid="{A777A13B-6F35-4CA1-964E-B37A24531D8C}">
      <formula1>$AM$27:$AM$28</formula1>
    </dataValidation>
    <dataValidation type="list" allowBlank="1" showErrorMessage="1" sqref="H68:H79" xr:uid="{88F46F42-71DD-4CC5-884F-8430541B20F9}">
      <formula1>$AI$27:$AI$30</formula1>
    </dataValidation>
    <dataValidation type="list" allowBlank="1" showErrorMessage="1" sqref="U18" xr:uid="{1A5E7A75-AC88-4ACB-8B2C-35D3A3A0A460}">
      <formula1>$CG$2:$CG$4</formula1>
    </dataValidation>
    <dataValidation type="list" allowBlank="1" showInputMessage="1" showErrorMessage="1" prompt="Feedback - Select from the dropdown_x000a_" sqref="K97 K99 K101" xr:uid="{D42E4CCD-51AC-4589-B015-0E456E07C98C}">
      <formula1>$AO$27:$AO$29</formula1>
    </dataValidation>
    <dataValidation type="list" allowBlank="1" showErrorMessage="1" sqref="I30" xr:uid="{022713D0-EEFA-4ED9-854A-77D6F9C0DACC}">
      <formula1>$AL$27:$AL$48</formula1>
    </dataValidation>
    <dataValidation type="list" allowBlank="1" showErrorMessage="1" sqref="D68:D79" xr:uid="{66AF6A2C-FDBC-466B-AB97-67C630E1BA8B}">
      <formula1>$AH$27:$AH$37</formula1>
    </dataValidation>
    <dataValidation type="list" allowBlank="1" showErrorMessage="1" sqref="W18 Y18" xr:uid="{C3615B0E-E3E3-4AD2-82F6-1A07517DCF76}">
      <formula1>$CH$2:$CH$24</formula1>
    </dataValidation>
    <dataValidation type="list" allowBlank="1" showInputMessage="1" showErrorMessage="1" sqref="Y1048576:Z1048576 Y68:Z79" xr:uid="{37C48909-4FBD-4CF4-8014-42948B9C5D2F}">
      <formula1>$CM$2:$CM$6</formula1>
    </dataValidation>
  </dataValidations>
  <pageMargins left="0.7" right="0.7" top="0.75" bottom="0.75" header="0" footer="0"/>
  <pageSetup scale="67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Y1026"/>
  <sheetViews>
    <sheetView showZeros="0" tabSelected="1" zoomScale="80" zoomScaleNormal="80" workbookViewId="0">
      <selection activeCell="DE9" sqref="DE9"/>
    </sheetView>
  </sheetViews>
  <sheetFormatPr defaultColWidth="11.19921875" defaultRowHeight="15" customHeight="1"/>
  <cols>
    <col min="1" max="1" width="2.19921875" customWidth="1"/>
    <col min="3" max="3" width="2" customWidth="1"/>
    <col min="5" max="5" width="2" customWidth="1"/>
    <col min="7" max="7" width="2" customWidth="1"/>
    <col min="9" max="9" width="2" customWidth="1"/>
    <col min="10" max="10" width="10.796875" customWidth="1"/>
    <col min="11" max="11" width="2" customWidth="1"/>
    <col min="13" max="13" width="2" customWidth="1"/>
    <col min="15" max="15" width="2" customWidth="1"/>
    <col min="17" max="17" width="2" customWidth="1"/>
    <col min="19" max="19" width="2" customWidth="1"/>
    <col min="21" max="21" width="2" customWidth="1"/>
    <col min="23" max="23" width="2" customWidth="1"/>
    <col min="25" max="25" width="2" customWidth="1"/>
    <col min="27" max="27" width="10.796875" customWidth="1"/>
    <col min="28" max="37" width="10.796875" hidden="1" customWidth="1"/>
    <col min="38" max="39" width="11.19921875" hidden="1" customWidth="1"/>
    <col min="40" max="40" width="0.796875" hidden="1" customWidth="1"/>
    <col min="41" max="41" width="11.19921875" hidden="1" customWidth="1"/>
    <col min="42" max="44" width="0.8984375" hidden="1" customWidth="1"/>
    <col min="45" max="45" width="11.19921875" hidden="1" customWidth="1"/>
    <col min="46" max="48" width="1.19921875" hidden="1" customWidth="1"/>
    <col min="49" max="49" width="11.19921875" hidden="1" customWidth="1"/>
    <col min="50" max="52" width="0.59765625" hidden="1" customWidth="1"/>
    <col min="53" max="53" width="11.19921875" hidden="1" customWidth="1"/>
    <col min="54" max="54" width="1.296875" hidden="1" customWidth="1"/>
    <col min="55" max="103" width="11.19921875" hidden="1" customWidth="1"/>
    <col min="104" max="109" width="11.19921875" customWidth="1"/>
  </cols>
  <sheetData>
    <row r="1" spans="2:91" ht="15" customHeight="1">
      <c r="CA1" s="2" t="s">
        <v>0</v>
      </c>
      <c r="CB1" s="2" t="s">
        <v>1</v>
      </c>
      <c r="CC1" s="2" t="s">
        <v>2</v>
      </c>
      <c r="CD1" s="2" t="s">
        <v>3</v>
      </c>
      <c r="CE1" s="2" t="s">
        <v>4</v>
      </c>
      <c r="CF1" s="2" t="s">
        <v>5</v>
      </c>
      <c r="CG1" s="2" t="s">
        <v>6</v>
      </c>
      <c r="CH1" s="2" t="s">
        <v>7</v>
      </c>
      <c r="CI1" s="2" t="s">
        <v>8</v>
      </c>
      <c r="CJ1" s="8" t="s">
        <v>105</v>
      </c>
      <c r="CK1" s="2" t="s">
        <v>254</v>
      </c>
      <c r="CL1" s="2" t="s">
        <v>255</v>
      </c>
      <c r="CM1" s="2" t="s">
        <v>272</v>
      </c>
    </row>
    <row r="2" spans="2:91" ht="15" customHeight="1">
      <c r="B2" s="94" t="s">
        <v>244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6"/>
      <c r="CA2" s="1" t="s">
        <v>9</v>
      </c>
      <c r="CB2" s="1" t="s">
        <v>10</v>
      </c>
      <c r="CC2" s="1" t="s">
        <v>11</v>
      </c>
      <c r="CD2" s="3" t="s">
        <v>12</v>
      </c>
      <c r="CE2" s="1" t="s">
        <v>13</v>
      </c>
      <c r="CF2" s="1" t="s">
        <v>14</v>
      </c>
      <c r="CG2" s="1" t="s">
        <v>15</v>
      </c>
      <c r="CH2" s="4" t="s">
        <v>16</v>
      </c>
      <c r="CI2" s="3" t="s">
        <v>12</v>
      </c>
      <c r="CJ2" s="1" t="s">
        <v>107</v>
      </c>
      <c r="CK2" s="1" t="s">
        <v>256</v>
      </c>
      <c r="CL2" s="1" t="s">
        <v>259</v>
      </c>
      <c r="CM2" s="1" t="s">
        <v>277</v>
      </c>
    </row>
    <row r="3" spans="2:91" ht="15" customHeight="1">
      <c r="B3" s="97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5"/>
      <c r="CA3" s="1" t="s">
        <v>17</v>
      </c>
      <c r="CB3" s="1" t="s">
        <v>18</v>
      </c>
      <c r="CC3" s="1" t="s">
        <v>19</v>
      </c>
      <c r="CD3" s="3" t="s">
        <v>20</v>
      </c>
      <c r="CE3" s="1" t="s">
        <v>21</v>
      </c>
      <c r="CF3" s="1" t="s">
        <v>22</v>
      </c>
      <c r="CG3" s="1" t="s">
        <v>23</v>
      </c>
      <c r="CH3" s="5">
        <v>9</v>
      </c>
      <c r="CI3" s="3" t="s">
        <v>20</v>
      </c>
      <c r="CJ3" s="1" t="s">
        <v>108</v>
      </c>
      <c r="CK3" s="1" t="s">
        <v>257</v>
      </c>
      <c r="CL3" s="1" t="s">
        <v>260</v>
      </c>
      <c r="CM3" s="1" t="s">
        <v>122</v>
      </c>
    </row>
    <row r="4" spans="2:91" ht="15" customHeight="1">
      <c r="B4" s="97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5"/>
      <c r="CA4" s="1" t="s">
        <v>24</v>
      </c>
      <c r="CB4" s="1" t="s">
        <v>25</v>
      </c>
      <c r="CC4" s="7" t="s">
        <v>109</v>
      </c>
      <c r="CD4" s="3" t="s">
        <v>27</v>
      </c>
      <c r="CE4" s="1" t="s">
        <v>28</v>
      </c>
      <c r="CF4" s="1" t="s">
        <v>29</v>
      </c>
      <c r="CG4" s="1" t="s">
        <v>30</v>
      </c>
      <c r="CH4" s="1">
        <v>8.9</v>
      </c>
      <c r="CI4" s="3" t="s">
        <v>27</v>
      </c>
      <c r="CJ4" s="1" t="s">
        <v>110</v>
      </c>
      <c r="CK4" s="1" t="s">
        <v>258</v>
      </c>
      <c r="CL4" s="1" t="s">
        <v>261</v>
      </c>
      <c r="CM4" s="1" t="s">
        <v>123</v>
      </c>
    </row>
    <row r="5" spans="2:91" ht="15" customHeight="1">
      <c r="B5" s="97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5"/>
      <c r="CA5" s="1"/>
      <c r="CB5" s="1" t="s">
        <v>33</v>
      </c>
      <c r="CC5" s="1" t="s">
        <v>26</v>
      </c>
      <c r="CD5" s="3" t="s">
        <v>35</v>
      </c>
      <c r="CE5" s="1" t="s">
        <v>19</v>
      </c>
      <c r="CF5" s="1"/>
      <c r="CG5" s="1"/>
      <c r="CH5" s="1">
        <v>8.8000000000000007</v>
      </c>
      <c r="CI5" s="3" t="s">
        <v>35</v>
      </c>
      <c r="CJ5" s="1" t="s">
        <v>111</v>
      </c>
      <c r="CM5" s="1" t="s">
        <v>284</v>
      </c>
    </row>
    <row r="6" spans="2:91" ht="15" customHeight="1">
      <c r="B6" s="98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100"/>
      <c r="CA6" s="1"/>
      <c r="CB6" s="1" t="s">
        <v>36</v>
      </c>
      <c r="CC6" s="1" t="s">
        <v>34</v>
      </c>
      <c r="CD6" s="3" t="s">
        <v>37</v>
      </c>
      <c r="CE6" s="1" t="s">
        <v>38</v>
      </c>
      <c r="CF6" s="1"/>
      <c r="CG6" s="1"/>
      <c r="CH6" s="1">
        <v>8.6999999999999993</v>
      </c>
      <c r="CI6" s="3" t="s">
        <v>39</v>
      </c>
      <c r="CJ6" s="1" t="s">
        <v>112</v>
      </c>
    </row>
    <row r="7" spans="2:91" ht="18" customHeight="1">
      <c r="B7" s="77" t="s">
        <v>31</v>
      </c>
      <c r="C7" s="78"/>
      <c r="D7" s="101"/>
      <c r="E7" s="77">
        <f>Referee!E7</f>
        <v>0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01"/>
      <c r="U7" s="77" t="s">
        <v>32</v>
      </c>
      <c r="V7" s="101"/>
      <c r="W7" s="77">
        <f>Referee!W7</f>
        <v>0</v>
      </c>
      <c r="X7" s="78"/>
      <c r="Y7" s="78"/>
      <c r="Z7" s="101"/>
      <c r="CA7" s="1"/>
      <c r="CB7" s="1" t="s">
        <v>42</v>
      </c>
      <c r="CC7" s="1"/>
      <c r="CD7" s="3" t="s">
        <v>43</v>
      </c>
      <c r="CE7" s="1"/>
      <c r="CF7" s="1"/>
      <c r="CG7" s="1"/>
      <c r="CH7" s="1">
        <v>8.6</v>
      </c>
      <c r="CI7" s="3" t="s">
        <v>44</v>
      </c>
      <c r="CJ7" s="1" t="s">
        <v>113</v>
      </c>
    </row>
    <row r="8" spans="2:91" ht="18" customHeight="1">
      <c r="B8" s="79" t="s">
        <v>0</v>
      </c>
      <c r="C8" s="80"/>
      <c r="D8" s="90"/>
      <c r="E8" s="79">
        <f>Referee!E8</f>
        <v>0</v>
      </c>
      <c r="F8" s="80"/>
      <c r="G8" s="80"/>
      <c r="H8" s="90"/>
      <c r="I8" s="79" t="s">
        <v>1</v>
      </c>
      <c r="J8" s="90"/>
      <c r="K8" s="79">
        <f>Referee!K8</f>
        <v>0</v>
      </c>
      <c r="L8" s="80"/>
      <c r="M8" s="80"/>
      <c r="N8" s="90"/>
      <c r="O8" s="79" t="s">
        <v>2</v>
      </c>
      <c r="P8" s="90"/>
      <c r="Q8" s="79">
        <f>Referee!Q8</f>
        <v>0</v>
      </c>
      <c r="R8" s="80"/>
      <c r="S8" s="80"/>
      <c r="T8" s="90"/>
      <c r="U8" s="79" t="s">
        <v>105</v>
      </c>
      <c r="V8" s="90"/>
      <c r="W8" s="79">
        <f>Referee!W8</f>
        <v>0</v>
      </c>
      <c r="X8" s="80"/>
      <c r="Y8" s="80"/>
      <c r="Z8" s="90"/>
      <c r="CA8" s="1"/>
      <c r="CB8" s="1" t="s">
        <v>47</v>
      </c>
      <c r="CC8" s="1"/>
      <c r="CD8" s="3" t="s">
        <v>48</v>
      </c>
      <c r="CE8" s="1"/>
      <c r="CF8" s="1"/>
      <c r="CG8" s="1"/>
      <c r="CH8" s="1">
        <v>8.5</v>
      </c>
      <c r="CI8" s="3" t="s">
        <v>43</v>
      </c>
      <c r="CJ8" s="1" t="s">
        <v>114</v>
      </c>
    </row>
    <row r="9" spans="2:91" ht="18" customHeight="1">
      <c r="B9" s="79" t="s">
        <v>40</v>
      </c>
      <c r="C9" s="80"/>
      <c r="D9" s="90"/>
      <c r="E9" s="79">
        <f>Referee!E9</f>
        <v>0</v>
      </c>
      <c r="F9" s="80"/>
      <c r="G9" s="80"/>
      <c r="H9" s="80"/>
      <c r="I9" s="80"/>
      <c r="J9" s="80"/>
      <c r="K9" s="80"/>
      <c r="L9" s="90"/>
      <c r="M9" s="79" t="s">
        <v>41</v>
      </c>
      <c r="N9" s="80"/>
      <c r="O9" s="80"/>
      <c r="P9" s="90"/>
      <c r="Q9" s="79">
        <f>Referee!Q9</f>
        <v>0</v>
      </c>
      <c r="R9" s="80"/>
      <c r="S9" s="80"/>
      <c r="T9" s="80"/>
      <c r="U9" s="80"/>
      <c r="V9" s="80"/>
      <c r="W9" s="80"/>
      <c r="X9" s="80"/>
      <c r="Y9" s="80"/>
      <c r="Z9" s="90"/>
      <c r="CA9" s="1"/>
      <c r="CB9" s="1" t="s">
        <v>49</v>
      </c>
      <c r="CC9" s="1"/>
      <c r="CD9" s="3" t="s">
        <v>50</v>
      </c>
      <c r="CE9" s="1"/>
      <c r="CF9" s="1"/>
      <c r="CG9" s="1"/>
      <c r="CH9" s="6">
        <v>8.4</v>
      </c>
      <c r="CI9" s="3" t="s">
        <v>48</v>
      </c>
      <c r="CJ9" s="1" t="s">
        <v>115</v>
      </c>
    </row>
    <row r="10" spans="2:91" ht="18" customHeight="1">
      <c r="B10" s="79" t="s">
        <v>45</v>
      </c>
      <c r="C10" s="80"/>
      <c r="D10" s="90"/>
      <c r="E10" s="79">
        <f>Referee!E10</f>
        <v>0</v>
      </c>
      <c r="F10" s="80"/>
      <c r="G10" s="80"/>
      <c r="H10" s="90"/>
      <c r="I10" s="79" t="s">
        <v>3</v>
      </c>
      <c r="J10" s="90"/>
      <c r="K10" s="79">
        <f>Referee!K10</f>
        <v>0</v>
      </c>
      <c r="L10" s="80"/>
      <c r="M10" s="80"/>
      <c r="N10" s="90"/>
      <c r="O10" s="79" t="s">
        <v>46</v>
      </c>
      <c r="P10" s="90"/>
      <c r="Q10" s="79">
        <f>Referee!Q10</f>
        <v>0</v>
      </c>
      <c r="R10" s="80"/>
      <c r="S10" s="80"/>
      <c r="T10" s="80"/>
      <c r="U10" s="80"/>
      <c r="V10" s="80"/>
      <c r="W10" s="80"/>
      <c r="X10" s="80"/>
      <c r="Y10" s="80"/>
      <c r="Z10" s="90"/>
      <c r="CA10" s="1"/>
      <c r="CB10" s="1" t="s">
        <v>51</v>
      </c>
      <c r="CC10" s="1"/>
      <c r="CD10" s="3" t="s">
        <v>52</v>
      </c>
      <c r="CE10" s="1"/>
      <c r="CF10" s="1"/>
      <c r="CG10" s="1"/>
      <c r="CH10" s="1">
        <v>8.3000000000000007</v>
      </c>
      <c r="CI10" s="3" t="s">
        <v>53</v>
      </c>
    </row>
    <row r="11" spans="2:91" ht="18" customHeight="1">
      <c r="B11" s="71" t="s">
        <v>116</v>
      </c>
      <c r="C11" s="71"/>
      <c r="D11" s="71"/>
      <c r="E11" s="107">
        <f>Referee!E11</f>
        <v>0</v>
      </c>
      <c r="F11" s="108"/>
      <c r="G11" s="108"/>
      <c r="H11" s="109"/>
      <c r="I11" s="110" t="s">
        <v>117</v>
      </c>
      <c r="J11" s="111"/>
      <c r="K11" s="112">
        <f>Referee!K11</f>
        <v>0</v>
      </c>
      <c r="L11" s="113"/>
      <c r="M11" s="113"/>
      <c r="N11" s="114"/>
      <c r="O11" s="110" t="s">
        <v>262</v>
      </c>
      <c r="P11" s="115"/>
      <c r="Q11" s="115"/>
      <c r="R11" s="111"/>
      <c r="S11" s="110">
        <f>Referee!S11</f>
        <v>0</v>
      </c>
      <c r="T11" s="115"/>
      <c r="U11" s="115"/>
      <c r="V11" s="111"/>
      <c r="W11" s="205"/>
      <c r="X11" s="206"/>
      <c r="Y11" s="206"/>
      <c r="Z11" s="207"/>
      <c r="CA11" s="1"/>
      <c r="CB11" s="1" t="s">
        <v>54</v>
      </c>
      <c r="CC11" s="1"/>
      <c r="CD11" s="3" t="s">
        <v>55</v>
      </c>
      <c r="CE11" s="1"/>
      <c r="CF11" s="1"/>
      <c r="CG11" s="1"/>
      <c r="CH11" s="1">
        <v>8.1999999999999993</v>
      </c>
      <c r="CI11" s="3" t="s">
        <v>50</v>
      </c>
    </row>
    <row r="12" spans="2:91" ht="18" customHeight="1">
      <c r="B12" s="79" t="s">
        <v>57</v>
      </c>
      <c r="C12" s="80"/>
      <c r="D12" s="90"/>
      <c r="E12" s="91">
        <f>Referee!E12</f>
        <v>0</v>
      </c>
      <c r="F12" s="80"/>
      <c r="G12" s="80"/>
      <c r="H12" s="80"/>
      <c r="I12" s="80"/>
      <c r="J12" s="80"/>
      <c r="K12" s="80"/>
      <c r="L12" s="80"/>
      <c r="M12" s="80"/>
      <c r="N12" s="90"/>
      <c r="O12" s="79" t="s">
        <v>118</v>
      </c>
      <c r="P12" s="90"/>
      <c r="Q12" s="79">
        <f>Referee!Q12</f>
        <v>0</v>
      </c>
      <c r="R12" s="80"/>
      <c r="S12" s="80"/>
      <c r="T12" s="80"/>
      <c r="U12" s="80"/>
      <c r="V12" s="80"/>
      <c r="W12" s="80"/>
      <c r="X12" s="80"/>
      <c r="Y12" s="80"/>
      <c r="Z12" s="90"/>
      <c r="CA12" s="1"/>
      <c r="CB12" s="1" t="s">
        <v>119</v>
      </c>
      <c r="CC12" s="1"/>
      <c r="CD12" s="3" t="s">
        <v>58</v>
      </c>
      <c r="CE12" s="1"/>
      <c r="CF12" s="1"/>
      <c r="CG12" s="1"/>
      <c r="CH12" s="1">
        <v>8.1</v>
      </c>
      <c r="CI12" s="3" t="s">
        <v>59</v>
      </c>
    </row>
    <row r="13" spans="2:91" ht="18" customHeight="1">
      <c r="B13" s="79" t="s">
        <v>120</v>
      </c>
      <c r="C13" s="80"/>
      <c r="D13" s="90"/>
      <c r="E13" s="91">
        <f>Referee!E13</f>
        <v>0</v>
      </c>
      <c r="F13" s="80"/>
      <c r="G13" s="80"/>
      <c r="H13" s="80"/>
      <c r="I13" s="80"/>
      <c r="J13" s="80"/>
      <c r="K13" s="80"/>
      <c r="L13" s="80"/>
      <c r="M13" s="80"/>
      <c r="N13" s="90"/>
      <c r="O13" s="79" t="s">
        <v>118</v>
      </c>
      <c r="P13" s="90"/>
      <c r="Q13" s="79">
        <f>Referee!Q13</f>
        <v>0</v>
      </c>
      <c r="R13" s="80"/>
      <c r="S13" s="80"/>
      <c r="T13" s="80"/>
      <c r="U13" s="80"/>
      <c r="V13" s="80"/>
      <c r="W13" s="80"/>
      <c r="X13" s="80"/>
      <c r="Y13" s="80"/>
      <c r="Z13" s="90"/>
      <c r="CA13" s="1"/>
      <c r="CB13" s="1"/>
      <c r="CC13" s="1"/>
      <c r="CD13" s="3" t="s">
        <v>60</v>
      </c>
      <c r="CE13" s="1"/>
      <c r="CF13" s="1"/>
      <c r="CG13" s="1"/>
      <c r="CH13" s="6">
        <v>8</v>
      </c>
      <c r="CI13" s="3" t="s">
        <v>61</v>
      </c>
    </row>
    <row r="14" spans="2:91" ht="18" customHeight="1">
      <c r="B14" s="64"/>
      <c r="C14" s="65"/>
      <c r="D14" s="66"/>
      <c r="E14" s="64"/>
      <c r="F14" s="65"/>
      <c r="G14" s="65"/>
      <c r="H14" s="65"/>
      <c r="I14" s="65"/>
      <c r="J14" s="66"/>
      <c r="K14" s="64"/>
      <c r="L14" s="65"/>
      <c r="M14" s="65"/>
      <c r="N14" s="65"/>
      <c r="O14" s="65"/>
      <c r="P14" s="66"/>
      <c r="Q14" s="127" t="s">
        <v>8</v>
      </c>
      <c r="R14" s="128"/>
      <c r="S14" s="102" t="s">
        <v>56</v>
      </c>
      <c r="T14" s="103"/>
      <c r="U14" s="127" t="s">
        <v>6</v>
      </c>
      <c r="V14" s="128"/>
      <c r="W14" s="102" t="s">
        <v>121</v>
      </c>
      <c r="X14" s="103"/>
      <c r="Y14" s="102" t="s">
        <v>57</v>
      </c>
      <c r="Z14" s="103"/>
      <c r="CA14" s="1"/>
      <c r="CB14" s="1"/>
      <c r="CC14" s="1"/>
      <c r="CD14" s="3" t="s">
        <v>62</v>
      </c>
      <c r="CE14" s="1"/>
      <c r="CF14" s="1"/>
      <c r="CG14" s="1"/>
      <c r="CH14" s="1">
        <v>7.9</v>
      </c>
      <c r="CI14" s="3" t="s">
        <v>52</v>
      </c>
    </row>
    <row r="15" spans="2:91" ht="18" customHeight="1">
      <c r="B15" s="67"/>
      <c r="C15" s="67"/>
      <c r="D15" s="67"/>
      <c r="E15" s="68" t="s">
        <v>269</v>
      </c>
      <c r="F15" s="68"/>
      <c r="G15" s="68"/>
      <c r="H15" s="68"/>
      <c r="I15" s="68"/>
      <c r="J15" s="69"/>
      <c r="K15" s="70" t="s">
        <v>270</v>
      </c>
      <c r="L15" s="70"/>
      <c r="M15" s="70"/>
      <c r="N15" s="70"/>
      <c r="O15" s="70"/>
      <c r="P15" s="70"/>
      <c r="Q15" s="129"/>
      <c r="R15" s="130"/>
      <c r="S15" s="77"/>
      <c r="T15" s="89"/>
      <c r="U15" s="129"/>
      <c r="V15" s="130"/>
      <c r="W15" s="77"/>
      <c r="X15" s="89"/>
      <c r="Y15" s="77"/>
      <c r="Z15" s="89"/>
      <c r="CA15" s="1"/>
      <c r="CB15" s="1"/>
      <c r="CC15" s="1"/>
      <c r="CD15" s="3" t="s">
        <v>63</v>
      </c>
      <c r="CE15" s="1"/>
      <c r="CF15" s="1"/>
      <c r="CG15" s="1"/>
      <c r="CH15" s="1">
        <v>7.8</v>
      </c>
      <c r="CI15" s="3" t="s">
        <v>55</v>
      </c>
    </row>
    <row r="16" spans="2:91" ht="18" customHeight="1">
      <c r="B16" s="77" t="s">
        <v>13</v>
      </c>
      <c r="C16" s="78"/>
      <c r="D16" s="78"/>
      <c r="E16" s="71">
        <f>Referee!E16</f>
        <v>0</v>
      </c>
      <c r="F16" s="71"/>
      <c r="G16" s="71"/>
      <c r="H16" s="71"/>
      <c r="I16" s="71"/>
      <c r="J16" s="71"/>
      <c r="K16" s="72">
        <f>Referee!K16</f>
        <v>0</v>
      </c>
      <c r="L16" s="72"/>
      <c r="M16" s="72"/>
      <c r="N16" s="72"/>
      <c r="O16" s="72"/>
      <c r="P16" s="72"/>
      <c r="Q16" s="75">
        <f>Referee!Q16</f>
        <v>0</v>
      </c>
      <c r="R16" s="76"/>
      <c r="S16" s="75">
        <f>Referee!S16</f>
        <v>0</v>
      </c>
      <c r="T16" s="76"/>
      <c r="U16" s="28"/>
      <c r="V16" s="29"/>
      <c r="W16" s="29"/>
      <c r="X16" s="29"/>
      <c r="Y16" s="29"/>
      <c r="Z16" s="30"/>
      <c r="CA16" s="1"/>
      <c r="CB16" s="1"/>
      <c r="CC16" s="1"/>
      <c r="CD16" s="3" t="s">
        <v>64</v>
      </c>
      <c r="CE16" s="1"/>
      <c r="CF16" s="1"/>
      <c r="CG16" s="1"/>
      <c r="CH16" s="1">
        <v>7.7</v>
      </c>
      <c r="CI16" s="3" t="s">
        <v>58</v>
      </c>
    </row>
    <row r="17" spans="1:87" ht="18" customHeight="1">
      <c r="B17" s="79" t="s">
        <v>122</v>
      </c>
      <c r="C17" s="80"/>
      <c r="D17" s="81"/>
      <c r="E17" s="71">
        <f>Referee!E17</f>
        <v>0</v>
      </c>
      <c r="F17" s="71"/>
      <c r="G17" s="71"/>
      <c r="H17" s="71"/>
      <c r="I17" s="71"/>
      <c r="J17" s="71"/>
      <c r="K17" s="72">
        <f>Referee!K17</f>
        <v>0</v>
      </c>
      <c r="L17" s="72"/>
      <c r="M17" s="72"/>
      <c r="N17" s="72"/>
      <c r="O17" s="72"/>
      <c r="P17" s="72"/>
      <c r="Q17" s="75">
        <f>Referee!Q17</f>
        <v>0</v>
      </c>
      <c r="R17" s="76"/>
      <c r="S17" s="75">
        <f>Referee!S17</f>
        <v>0</v>
      </c>
      <c r="T17" s="76"/>
      <c r="U17" s="28"/>
      <c r="V17" s="29"/>
      <c r="W17" s="29"/>
      <c r="X17" s="29"/>
      <c r="Y17" s="29"/>
      <c r="Z17" s="30"/>
      <c r="CA17" s="1"/>
      <c r="CB17" s="1"/>
      <c r="CC17" s="1"/>
      <c r="CD17" s="3" t="s">
        <v>65</v>
      </c>
      <c r="CE17" s="1"/>
      <c r="CF17" s="1"/>
      <c r="CG17" s="1"/>
      <c r="CH17" s="1">
        <v>7.6</v>
      </c>
      <c r="CI17" s="3" t="s">
        <v>60</v>
      </c>
    </row>
    <row r="18" spans="1:87" ht="18" customHeight="1">
      <c r="B18" s="79" t="s">
        <v>123</v>
      </c>
      <c r="C18" s="80"/>
      <c r="D18" s="81"/>
      <c r="E18" s="71">
        <f>Referee!E18</f>
        <v>0</v>
      </c>
      <c r="F18" s="71"/>
      <c r="G18" s="71"/>
      <c r="H18" s="71"/>
      <c r="I18" s="71"/>
      <c r="J18" s="71"/>
      <c r="K18" s="72">
        <f>Referee!K18</f>
        <v>0</v>
      </c>
      <c r="L18" s="72"/>
      <c r="M18" s="72"/>
      <c r="N18" s="72"/>
      <c r="O18" s="72"/>
      <c r="P18" s="72"/>
      <c r="Q18" s="75">
        <f>Referee!Q18</f>
        <v>0</v>
      </c>
      <c r="R18" s="76"/>
      <c r="S18" s="75">
        <f>Referee!S18</f>
        <v>0</v>
      </c>
      <c r="T18" s="76"/>
      <c r="U18" s="28"/>
      <c r="V18" s="29"/>
      <c r="W18" s="29"/>
      <c r="X18" s="29"/>
      <c r="Y18" s="29"/>
      <c r="Z18" s="30"/>
      <c r="CA18" s="1"/>
      <c r="CB18" s="1"/>
      <c r="CC18" s="1"/>
      <c r="CD18" s="3" t="s">
        <v>66</v>
      </c>
      <c r="CE18" s="1"/>
      <c r="CF18" s="1"/>
      <c r="CG18" s="1"/>
      <c r="CH18" s="1">
        <v>7.5</v>
      </c>
      <c r="CI18" s="3" t="s">
        <v>62</v>
      </c>
    </row>
    <row r="19" spans="1:87" ht="18" customHeight="1">
      <c r="B19" s="79" t="s">
        <v>124</v>
      </c>
      <c r="C19" s="80"/>
      <c r="D19" s="81"/>
      <c r="E19" s="71">
        <f>Referee!E19</f>
        <v>0</v>
      </c>
      <c r="F19" s="71"/>
      <c r="G19" s="71"/>
      <c r="H19" s="71"/>
      <c r="I19" s="71"/>
      <c r="J19" s="71"/>
      <c r="K19" s="72">
        <f>Referee!K19</f>
        <v>0</v>
      </c>
      <c r="L19" s="72"/>
      <c r="M19" s="72"/>
      <c r="N19" s="72"/>
      <c r="O19" s="72"/>
      <c r="P19" s="72"/>
      <c r="Q19" s="75">
        <f>Referee!Q19</f>
        <v>0</v>
      </c>
      <c r="R19" s="76"/>
      <c r="S19" s="75">
        <f>Referee!S19</f>
        <v>0</v>
      </c>
      <c r="T19" s="76"/>
      <c r="U19" s="208"/>
      <c r="V19" s="209"/>
      <c r="W19" s="210"/>
      <c r="X19" s="211"/>
      <c r="Y19" s="208"/>
      <c r="Z19" s="209"/>
      <c r="CA19" s="1"/>
      <c r="CB19" s="1"/>
      <c r="CC19" s="1"/>
      <c r="CD19" s="3" t="s">
        <v>67</v>
      </c>
      <c r="CE19" s="1"/>
      <c r="CF19" s="1"/>
      <c r="CG19" s="1"/>
      <c r="CH19" s="1">
        <v>7.4</v>
      </c>
      <c r="CI19" s="3" t="s">
        <v>63</v>
      </c>
    </row>
    <row r="20" spans="1:87" ht="18" customHeight="1">
      <c r="B20" s="79" t="s">
        <v>22</v>
      </c>
      <c r="C20" s="80"/>
      <c r="D20" s="81"/>
      <c r="E20" s="71">
        <f>Referee!E20</f>
        <v>0</v>
      </c>
      <c r="F20" s="71"/>
      <c r="G20" s="71"/>
      <c r="H20" s="71"/>
      <c r="I20" s="71"/>
      <c r="J20" s="71"/>
      <c r="K20" s="72">
        <f>Referee!K20</f>
        <v>0</v>
      </c>
      <c r="L20" s="72"/>
      <c r="M20" s="72"/>
      <c r="N20" s="72"/>
      <c r="O20" s="72"/>
      <c r="P20" s="72"/>
      <c r="Q20" s="75">
        <f>Referee!Q20</f>
        <v>0</v>
      </c>
      <c r="R20" s="76"/>
      <c r="S20" s="75">
        <f>Referee!S20</f>
        <v>0</v>
      </c>
      <c r="T20" s="76"/>
      <c r="U20" s="28"/>
      <c r="V20" s="29"/>
      <c r="W20" s="29"/>
      <c r="X20" s="29"/>
      <c r="Y20" s="29"/>
      <c r="Z20" s="30"/>
      <c r="CA20" s="1"/>
      <c r="CB20" s="1"/>
      <c r="CC20" s="1"/>
      <c r="CD20" s="3" t="s">
        <v>68</v>
      </c>
      <c r="CE20" s="1"/>
      <c r="CF20" s="1"/>
      <c r="CG20" s="1"/>
      <c r="CH20" s="1">
        <v>7.3</v>
      </c>
      <c r="CI20" s="3" t="s">
        <v>64</v>
      </c>
    </row>
    <row r="21" spans="1:87" ht="18" customHeight="1">
      <c r="B21" s="84" t="s">
        <v>125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5"/>
      <c r="CA21" s="1"/>
      <c r="CB21" s="1"/>
      <c r="CC21" s="1"/>
      <c r="CD21" s="3" t="s">
        <v>69</v>
      </c>
      <c r="CE21" s="1"/>
      <c r="CF21" s="1"/>
      <c r="CG21" s="1"/>
      <c r="CH21" s="1">
        <v>7.2</v>
      </c>
      <c r="CI21" s="3" t="s">
        <v>65</v>
      </c>
    </row>
    <row r="22" spans="1:87" ht="18" customHeight="1"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CA22" s="1"/>
      <c r="CB22" s="1"/>
      <c r="CC22" s="1"/>
      <c r="CD22" s="3" t="s">
        <v>70</v>
      </c>
      <c r="CE22" s="1"/>
      <c r="CF22" s="1"/>
      <c r="CG22" s="1"/>
      <c r="CH22" s="1">
        <v>7.1</v>
      </c>
      <c r="CI22" s="3" t="s">
        <v>66</v>
      </c>
    </row>
    <row r="23" spans="1:87" ht="18" customHeight="1">
      <c r="B23" s="84" t="s">
        <v>116</v>
      </c>
      <c r="C23" s="83"/>
      <c r="D23" s="83"/>
      <c r="E23" s="86">
        <f>Referee!E23</f>
        <v>0</v>
      </c>
      <c r="F23" s="87"/>
      <c r="G23" s="87"/>
      <c r="H23" s="87"/>
      <c r="I23" s="87"/>
      <c r="J23" s="87"/>
      <c r="K23" s="34"/>
      <c r="L23" s="34"/>
      <c r="M23" s="34"/>
      <c r="N23" s="34"/>
      <c r="O23" s="82" t="s">
        <v>126</v>
      </c>
      <c r="P23" s="83"/>
      <c r="Q23" s="83"/>
      <c r="R23" s="83"/>
      <c r="S23" s="88"/>
      <c r="T23" s="88"/>
      <c r="U23" s="88"/>
      <c r="V23" s="88"/>
      <c r="W23" s="88"/>
      <c r="X23" s="88"/>
      <c r="Y23" s="88"/>
      <c r="Z23" s="89"/>
      <c r="CA23" s="1"/>
      <c r="CB23" s="1"/>
      <c r="CC23" s="1"/>
      <c r="CD23" s="3" t="s">
        <v>71</v>
      </c>
      <c r="CE23" s="1"/>
      <c r="CF23" s="1"/>
      <c r="CG23" s="1"/>
      <c r="CH23" s="6">
        <v>7</v>
      </c>
      <c r="CI23" s="3" t="s">
        <v>67</v>
      </c>
    </row>
    <row r="24" spans="1:87" ht="18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7"/>
      <c r="CA24" s="1"/>
      <c r="CB24" s="1"/>
      <c r="CC24" s="1"/>
      <c r="CD24" s="3" t="s">
        <v>72</v>
      </c>
      <c r="CE24" s="1"/>
      <c r="CF24" s="1"/>
      <c r="CG24" s="1"/>
      <c r="CH24" s="4" t="s">
        <v>73</v>
      </c>
      <c r="CI24" s="3" t="s">
        <v>68</v>
      </c>
    </row>
    <row r="25" spans="1:87" ht="15" customHeight="1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CA25" s="1"/>
      <c r="CB25" s="1"/>
      <c r="CC25" s="1"/>
      <c r="CD25" s="3" t="s">
        <v>74</v>
      </c>
      <c r="CE25" s="1"/>
      <c r="CF25" s="1"/>
      <c r="CG25" s="1"/>
      <c r="CH25" s="1"/>
      <c r="CI25" s="3" t="s">
        <v>69</v>
      </c>
    </row>
    <row r="26" spans="1:87" ht="18.75" customHeight="1">
      <c r="A26" s="7"/>
      <c r="B26" s="116" t="s">
        <v>245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8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2" t="s">
        <v>7</v>
      </c>
      <c r="CA26" s="1"/>
      <c r="CB26" s="1"/>
      <c r="CC26" s="1"/>
      <c r="CD26" s="3" t="s">
        <v>75</v>
      </c>
      <c r="CE26" s="1"/>
      <c r="CF26" s="1"/>
      <c r="CG26" s="1"/>
      <c r="CH26" s="1"/>
      <c r="CI26" s="3" t="s">
        <v>70</v>
      </c>
    </row>
    <row r="27" spans="1:87" ht="18">
      <c r="A27" s="7"/>
      <c r="B27" s="119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120"/>
      <c r="AA27" s="7"/>
      <c r="AB27" s="7"/>
      <c r="AC27" s="7"/>
      <c r="AD27" s="7"/>
      <c r="AE27" s="7"/>
      <c r="AF27" s="26" t="s">
        <v>15</v>
      </c>
      <c r="AG27" s="7" t="s">
        <v>246</v>
      </c>
      <c r="AH27" s="7" t="s">
        <v>163</v>
      </c>
      <c r="AI27" s="7" t="s">
        <v>130</v>
      </c>
      <c r="AJ27" s="7" t="s">
        <v>132</v>
      </c>
      <c r="AK27" s="4" t="s">
        <v>16</v>
      </c>
      <c r="CA27" s="1"/>
      <c r="CB27" s="1"/>
      <c r="CC27" s="1"/>
      <c r="CD27" s="3" t="s">
        <v>76</v>
      </c>
      <c r="CE27" s="1"/>
      <c r="CF27" s="1"/>
      <c r="CG27" s="1"/>
      <c r="CH27" s="1"/>
      <c r="CI27" s="3" t="s">
        <v>71</v>
      </c>
    </row>
    <row r="28" spans="1:87" ht="18">
      <c r="A28" s="7"/>
      <c r="B28" s="121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122"/>
      <c r="AA28" s="7"/>
      <c r="AB28" s="7"/>
      <c r="AC28" s="7"/>
      <c r="AD28" s="7"/>
      <c r="AE28" s="7"/>
      <c r="AF28" s="26" t="s">
        <v>23</v>
      </c>
      <c r="AG28" s="7" t="s">
        <v>247</v>
      </c>
      <c r="AH28" s="7" t="s">
        <v>166</v>
      </c>
      <c r="AI28" s="7" t="s">
        <v>23</v>
      </c>
      <c r="AJ28" s="7" t="s">
        <v>136</v>
      </c>
      <c r="AK28" s="5">
        <v>9</v>
      </c>
      <c r="CA28" s="1"/>
      <c r="CB28" s="1"/>
      <c r="CC28" s="1"/>
      <c r="CD28" s="3" t="s">
        <v>77</v>
      </c>
      <c r="CE28" s="1"/>
      <c r="CF28" s="1"/>
      <c r="CG28" s="1"/>
      <c r="CH28" s="1"/>
      <c r="CI28" s="3" t="s">
        <v>72</v>
      </c>
    </row>
    <row r="29" spans="1:87" ht="18.75" customHeight="1">
      <c r="A29" s="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7"/>
      <c r="AB29" s="7"/>
      <c r="AC29" s="7"/>
      <c r="AD29" s="7"/>
      <c r="AE29" s="7"/>
      <c r="AF29" s="26" t="s">
        <v>30</v>
      </c>
      <c r="AG29" s="7" t="s">
        <v>248</v>
      </c>
      <c r="AH29" s="7" t="s">
        <v>168</v>
      </c>
      <c r="AI29" s="7" t="s">
        <v>139</v>
      </c>
      <c r="AJ29" s="7" t="s">
        <v>141</v>
      </c>
      <c r="AK29" s="5">
        <v>8.9</v>
      </c>
      <c r="CA29" s="1"/>
      <c r="CB29" s="1"/>
      <c r="CC29" s="1"/>
      <c r="CD29" s="3" t="s">
        <v>78</v>
      </c>
      <c r="CE29" s="1"/>
      <c r="CF29" s="1"/>
      <c r="CG29" s="1"/>
      <c r="CH29" s="1"/>
      <c r="CI29" s="3" t="s">
        <v>74</v>
      </c>
    </row>
    <row r="30" spans="1:87" ht="27.75" customHeight="1">
      <c r="A30" s="7"/>
      <c r="B30" s="123" t="s">
        <v>142</v>
      </c>
      <c r="C30" s="105"/>
      <c r="D30" s="105"/>
      <c r="E30" s="105"/>
      <c r="F30" s="105"/>
      <c r="G30" s="105"/>
      <c r="H30" s="106"/>
      <c r="I30" s="104"/>
      <c r="J30" s="105"/>
      <c r="K30" s="105"/>
      <c r="L30" s="105"/>
      <c r="M30" s="105"/>
      <c r="N30" s="105"/>
      <c r="O30" s="106"/>
      <c r="P30" s="124" t="s">
        <v>57</v>
      </c>
      <c r="Q30" s="105"/>
      <c r="R30" s="105"/>
      <c r="S30" s="105"/>
      <c r="T30" s="106"/>
      <c r="U30" s="212" t="str">
        <f>IF(OR(MAX(BN70:BN75)&gt;=7),MAX(BN70:BN75),"&lt;7.0")</f>
        <v>&lt;7.0</v>
      </c>
      <c r="V30" s="105"/>
      <c r="W30" s="105"/>
      <c r="X30" s="105"/>
      <c r="Y30" s="105"/>
      <c r="Z30" s="126"/>
      <c r="AA30" s="7"/>
      <c r="AB30" s="7"/>
      <c r="AC30" s="7"/>
      <c r="AD30" s="7"/>
      <c r="AE30" s="7"/>
      <c r="AF30" s="7"/>
      <c r="AG30" s="7" t="s">
        <v>249</v>
      </c>
      <c r="AH30" s="7"/>
      <c r="AI30" s="7"/>
      <c r="AJ30" s="7"/>
      <c r="AK30" s="1">
        <v>8.8000000000000007</v>
      </c>
      <c r="CA30" s="1"/>
      <c r="CB30" s="1"/>
      <c r="CC30" s="1"/>
      <c r="CD30" s="3" t="s">
        <v>79</v>
      </c>
      <c r="CE30" s="1"/>
      <c r="CF30" s="1"/>
      <c r="CG30" s="1"/>
      <c r="CH30" s="1"/>
      <c r="CI30" s="3" t="s">
        <v>75</v>
      </c>
    </row>
    <row r="31" spans="1:87" ht="18.75" customHeight="1">
      <c r="A31" s="7"/>
      <c r="B31" s="131" t="s">
        <v>146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3"/>
      <c r="AA31" s="7"/>
      <c r="AB31" s="7"/>
      <c r="AC31" s="7"/>
      <c r="AD31" s="7"/>
      <c r="AE31" s="7"/>
      <c r="AF31" s="7"/>
      <c r="AG31" s="7" t="s">
        <v>231</v>
      </c>
      <c r="AH31" s="7"/>
      <c r="AI31" s="7"/>
      <c r="AJ31" s="7"/>
      <c r="AK31" s="1">
        <v>8.6999999999999993</v>
      </c>
      <c r="CA31" s="1"/>
      <c r="CB31" s="1"/>
      <c r="CC31" s="1"/>
      <c r="CD31" s="3" t="s">
        <v>80</v>
      </c>
      <c r="CE31" s="1"/>
      <c r="CF31" s="1"/>
      <c r="CG31" s="1"/>
      <c r="CH31" s="1"/>
      <c r="CI31" s="3" t="s">
        <v>76</v>
      </c>
    </row>
    <row r="32" spans="1:87" ht="10.5" customHeight="1">
      <c r="A32" s="7"/>
      <c r="B32" s="134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135"/>
      <c r="AA32" s="7"/>
      <c r="AB32" s="7"/>
      <c r="AC32" s="7"/>
      <c r="AD32" s="7"/>
      <c r="AE32" s="7"/>
      <c r="AF32" s="7"/>
      <c r="AG32" s="7" t="s">
        <v>232</v>
      </c>
      <c r="AH32" s="7"/>
      <c r="AI32" s="7"/>
      <c r="AJ32" s="7"/>
      <c r="AK32" s="1">
        <v>8.6</v>
      </c>
      <c r="CA32" s="1"/>
      <c r="CB32" s="1"/>
      <c r="CC32" s="1"/>
      <c r="CD32" s="3" t="s">
        <v>81</v>
      </c>
      <c r="CE32" s="1"/>
      <c r="CF32" s="1"/>
      <c r="CG32" s="1"/>
      <c r="CH32" s="1"/>
      <c r="CI32" s="3" t="s">
        <v>77</v>
      </c>
    </row>
    <row r="33" spans="1:87" ht="15" customHeight="1">
      <c r="A33" s="7"/>
      <c r="B33" s="134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135"/>
      <c r="AA33" s="7"/>
      <c r="AB33" s="7"/>
      <c r="AC33" s="7"/>
      <c r="AD33" s="7"/>
      <c r="AE33" s="7"/>
      <c r="AF33" s="7"/>
      <c r="AG33" s="7" t="s">
        <v>250</v>
      </c>
      <c r="AH33" s="7"/>
      <c r="AI33" s="7"/>
      <c r="AJ33" s="7"/>
      <c r="AK33" s="6">
        <v>8.5</v>
      </c>
      <c r="CA33" s="1"/>
      <c r="CB33" s="1"/>
      <c r="CC33" s="1"/>
      <c r="CD33" s="3" t="s">
        <v>82</v>
      </c>
      <c r="CE33" s="1"/>
      <c r="CF33" s="1"/>
      <c r="CG33" s="1"/>
      <c r="CH33" s="1"/>
      <c r="CI33" s="3" t="s">
        <v>78</v>
      </c>
    </row>
    <row r="34" spans="1:87" ht="12" customHeight="1">
      <c r="A34" s="7"/>
      <c r="B34" s="136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8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1">
        <v>8.4</v>
      </c>
      <c r="CA34" s="1"/>
      <c r="CB34" s="1"/>
      <c r="CC34" s="1"/>
      <c r="CD34" s="3" t="s">
        <v>83</v>
      </c>
      <c r="CE34" s="1"/>
      <c r="CF34" s="1"/>
      <c r="CG34" s="1"/>
      <c r="CH34" s="1"/>
      <c r="CI34" s="3" t="s">
        <v>79</v>
      </c>
    </row>
    <row r="35" spans="1:87" ht="40.5" customHeight="1">
      <c r="A35" s="7"/>
      <c r="B35" s="27"/>
      <c r="C35" s="27"/>
      <c r="D35" s="27"/>
      <c r="E35" s="27"/>
      <c r="F35" s="27"/>
      <c r="G35" s="27"/>
      <c r="H35" s="39" t="s">
        <v>144</v>
      </c>
      <c r="I35" s="27"/>
      <c r="J35" s="40" t="s">
        <v>73</v>
      </c>
      <c r="K35" s="27"/>
      <c r="L35" s="41" t="s">
        <v>154</v>
      </c>
      <c r="M35" s="27"/>
      <c r="N35" s="42" t="s">
        <v>155</v>
      </c>
      <c r="O35" s="27"/>
      <c r="P35" s="43" t="s">
        <v>156</v>
      </c>
      <c r="Q35" s="27"/>
      <c r="R35" s="44" t="s">
        <v>157</v>
      </c>
      <c r="S35" s="27"/>
      <c r="T35" s="44">
        <v>8.5</v>
      </c>
      <c r="U35" s="27"/>
      <c r="V35" s="45" t="s">
        <v>158</v>
      </c>
      <c r="W35" s="27"/>
      <c r="X35" s="45" t="s">
        <v>159</v>
      </c>
      <c r="Y35" s="27"/>
      <c r="Z35" s="45" t="s">
        <v>16</v>
      </c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1">
        <v>8.3000000000000007</v>
      </c>
      <c r="CA35" s="1"/>
      <c r="CB35" s="1"/>
      <c r="CC35" s="1"/>
      <c r="CD35" s="3" t="s">
        <v>84</v>
      </c>
      <c r="CE35" s="1"/>
      <c r="CF35" s="1"/>
      <c r="CG35" s="1"/>
      <c r="CH35" s="1"/>
      <c r="CI35" s="3" t="s">
        <v>80</v>
      </c>
    </row>
    <row r="36" spans="1:87" ht="15" customHeight="1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1">
        <v>8.1999999999999993</v>
      </c>
      <c r="CA36" s="1"/>
      <c r="CB36" s="1"/>
      <c r="CC36" s="1"/>
      <c r="CD36" s="3" t="s">
        <v>85</v>
      </c>
      <c r="CE36" s="1"/>
      <c r="CF36" s="1"/>
      <c r="CG36" s="1"/>
      <c r="CH36" s="1"/>
      <c r="CI36" s="3" t="s">
        <v>81</v>
      </c>
    </row>
    <row r="37" spans="1:87" ht="49.5" customHeight="1">
      <c r="A37" s="7"/>
      <c r="B37" s="139" t="s">
        <v>251</v>
      </c>
      <c r="C37" s="105"/>
      <c r="D37" s="105"/>
      <c r="E37" s="105"/>
      <c r="F37" s="126"/>
      <c r="G37" s="27"/>
      <c r="H37" s="46"/>
      <c r="I37" s="27"/>
      <c r="J37" s="47"/>
      <c r="K37" s="27"/>
      <c r="L37" s="47"/>
      <c r="M37" s="27"/>
      <c r="N37" s="47"/>
      <c r="O37" s="27"/>
      <c r="P37" s="47"/>
      <c r="Q37" s="27"/>
      <c r="R37" s="47"/>
      <c r="S37" s="27"/>
      <c r="T37" s="47"/>
      <c r="U37" s="27"/>
      <c r="V37" s="47"/>
      <c r="W37" s="27"/>
      <c r="X37" s="47"/>
      <c r="Y37" s="27"/>
      <c r="Z37" s="4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1">
        <v>8.1</v>
      </c>
      <c r="CA37" s="1"/>
      <c r="CB37" s="1"/>
      <c r="CC37" s="1"/>
      <c r="CD37" s="3" t="s">
        <v>86</v>
      </c>
      <c r="CE37" s="1"/>
      <c r="CF37" s="1"/>
      <c r="CG37" s="1"/>
      <c r="CH37" s="1"/>
      <c r="CI37" s="3" t="s">
        <v>83</v>
      </c>
    </row>
    <row r="38" spans="1:87" ht="12" customHeight="1">
      <c r="A38" s="7"/>
      <c r="B38" s="48"/>
      <c r="C38" s="49"/>
      <c r="D38" s="49"/>
      <c r="E38" s="49"/>
      <c r="F38" s="49"/>
      <c r="G38" s="27"/>
      <c r="H38" s="50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6">
        <v>8</v>
      </c>
      <c r="CA38" s="1"/>
      <c r="CB38" s="1"/>
      <c r="CC38" s="1"/>
      <c r="CD38" s="3" t="s">
        <v>87</v>
      </c>
      <c r="CE38" s="1"/>
      <c r="CF38" s="1"/>
      <c r="CG38" s="1"/>
      <c r="CH38" s="1"/>
      <c r="CI38" s="3" t="s">
        <v>84</v>
      </c>
    </row>
    <row r="39" spans="1:87" ht="49.5" customHeight="1">
      <c r="A39" s="7"/>
      <c r="B39" s="139" t="s">
        <v>252</v>
      </c>
      <c r="C39" s="105"/>
      <c r="D39" s="105"/>
      <c r="E39" s="105"/>
      <c r="F39" s="126"/>
      <c r="G39" s="27"/>
      <c r="H39" s="46"/>
      <c r="I39" s="27"/>
      <c r="J39" s="47"/>
      <c r="K39" s="27"/>
      <c r="L39" s="47"/>
      <c r="M39" s="27"/>
      <c r="N39" s="47"/>
      <c r="O39" s="27"/>
      <c r="P39" s="47"/>
      <c r="Q39" s="27"/>
      <c r="R39" s="47"/>
      <c r="S39" s="27"/>
      <c r="T39" s="47"/>
      <c r="U39" s="27"/>
      <c r="V39" s="47"/>
      <c r="W39" s="27"/>
      <c r="X39" s="47"/>
      <c r="Y39" s="27"/>
      <c r="Z39" s="4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1">
        <v>7.9</v>
      </c>
      <c r="CA39" s="1"/>
      <c r="CB39" s="1"/>
      <c r="CC39" s="1"/>
      <c r="CD39" s="3" t="s">
        <v>88</v>
      </c>
      <c r="CE39" s="1"/>
      <c r="CF39" s="1"/>
      <c r="CG39" s="1"/>
      <c r="CH39" s="1"/>
      <c r="CI39" s="3" t="s">
        <v>89</v>
      </c>
    </row>
    <row r="40" spans="1:87" ht="18">
      <c r="A40" s="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1">
        <v>7.8</v>
      </c>
      <c r="CA40" s="1"/>
      <c r="CB40" s="1"/>
      <c r="CC40" s="1"/>
      <c r="CD40" s="3" t="s">
        <v>90</v>
      </c>
      <c r="CE40" s="1"/>
      <c r="CF40" s="1"/>
      <c r="CG40" s="1"/>
      <c r="CH40" s="1"/>
      <c r="CI40" s="3" t="s">
        <v>85</v>
      </c>
    </row>
    <row r="41" spans="1:87" ht="18">
      <c r="A41" s="7"/>
      <c r="B41" s="142" t="s">
        <v>172</v>
      </c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3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1">
        <v>7.7</v>
      </c>
      <c r="CA41" s="1"/>
      <c r="CB41" s="1"/>
      <c r="CC41" s="1"/>
      <c r="CD41" s="3" t="s">
        <v>91</v>
      </c>
      <c r="CE41" s="1"/>
      <c r="CF41" s="1"/>
      <c r="CG41" s="1"/>
      <c r="CH41" s="1"/>
      <c r="CI41" s="3" t="s">
        <v>86</v>
      </c>
    </row>
    <row r="42" spans="1:87" ht="15" customHeight="1">
      <c r="A42" s="7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8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1">
        <v>7.6</v>
      </c>
      <c r="CA42" s="1"/>
      <c r="CB42" s="1"/>
      <c r="CC42" s="1"/>
      <c r="CD42" s="3" t="s">
        <v>92</v>
      </c>
      <c r="CE42" s="1"/>
      <c r="CF42" s="1"/>
      <c r="CG42" s="1"/>
      <c r="CH42" s="1"/>
      <c r="CI42" s="3" t="s">
        <v>87</v>
      </c>
    </row>
    <row r="43" spans="1:87" ht="18">
      <c r="A43" s="7"/>
      <c r="B43" s="143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3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1">
        <v>7.5</v>
      </c>
      <c r="CA43" s="1"/>
      <c r="CB43" s="1"/>
      <c r="CC43" s="1"/>
      <c r="CD43" s="3" t="s">
        <v>93</v>
      </c>
      <c r="CE43" s="1"/>
      <c r="CF43" s="1"/>
      <c r="CG43" s="1"/>
      <c r="CH43" s="1"/>
      <c r="CI43" s="3" t="s">
        <v>94</v>
      </c>
    </row>
    <row r="44" spans="1:87" ht="18">
      <c r="A44" s="7"/>
      <c r="B44" s="134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135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1">
        <v>7.4</v>
      </c>
      <c r="CA44" s="1"/>
      <c r="CB44" s="1"/>
      <c r="CC44" s="1"/>
      <c r="CD44" s="3" t="s">
        <v>95</v>
      </c>
      <c r="CE44" s="1"/>
      <c r="CF44" s="1"/>
      <c r="CG44" s="1"/>
      <c r="CH44" s="1"/>
      <c r="CI44" s="3" t="s">
        <v>90</v>
      </c>
    </row>
    <row r="45" spans="1:87" ht="18">
      <c r="A45" s="7"/>
      <c r="B45" s="134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135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1">
        <v>7.3</v>
      </c>
      <c r="CA45" s="1"/>
      <c r="CB45" s="1"/>
      <c r="CC45" s="1"/>
      <c r="CD45" s="3" t="s">
        <v>96</v>
      </c>
      <c r="CE45" s="1"/>
      <c r="CF45" s="1"/>
      <c r="CG45" s="1"/>
      <c r="CH45" s="1"/>
      <c r="CI45" s="3" t="s">
        <v>91</v>
      </c>
    </row>
    <row r="46" spans="1:87" ht="18">
      <c r="A46" s="7"/>
      <c r="B46" s="134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135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1">
        <v>7.2</v>
      </c>
      <c r="CA46" s="1"/>
      <c r="CB46" s="1"/>
      <c r="CC46" s="1"/>
      <c r="CD46" s="3" t="s">
        <v>97</v>
      </c>
      <c r="CE46" s="1"/>
      <c r="CF46" s="1"/>
      <c r="CG46" s="1"/>
      <c r="CH46" s="1"/>
      <c r="CI46" s="3" t="s">
        <v>92</v>
      </c>
    </row>
    <row r="47" spans="1:87" ht="18">
      <c r="A47" s="7"/>
      <c r="B47" s="134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135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1">
        <v>7.1</v>
      </c>
      <c r="CA47" s="1"/>
      <c r="CB47" s="1"/>
      <c r="CC47" s="1"/>
      <c r="CD47" s="3" t="s">
        <v>98</v>
      </c>
      <c r="CE47" s="1"/>
      <c r="CF47" s="1"/>
      <c r="CG47" s="1"/>
      <c r="CH47" s="1"/>
      <c r="CI47" s="3" t="s">
        <v>99</v>
      </c>
    </row>
    <row r="48" spans="1:87" ht="18">
      <c r="A48" s="7"/>
      <c r="B48" s="134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135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6">
        <v>7</v>
      </c>
      <c r="CA48" s="1"/>
      <c r="CB48" s="1"/>
      <c r="CC48" s="1"/>
      <c r="CD48" s="3" t="s">
        <v>100</v>
      </c>
      <c r="CE48" s="1"/>
      <c r="CF48" s="1"/>
      <c r="CG48" s="1"/>
      <c r="CH48" s="1"/>
      <c r="CI48" s="3" t="s">
        <v>93</v>
      </c>
    </row>
    <row r="49" spans="1:87" ht="18">
      <c r="A49" s="7"/>
      <c r="B49" s="134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135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 t="s">
        <v>236</v>
      </c>
      <c r="CA49" s="1"/>
      <c r="CB49" s="1"/>
      <c r="CC49" s="1"/>
      <c r="CD49" s="3" t="s">
        <v>101</v>
      </c>
      <c r="CE49" s="1"/>
      <c r="CF49" s="1"/>
      <c r="CG49" s="1"/>
      <c r="CH49" s="1"/>
      <c r="CI49" s="3" t="s">
        <v>96</v>
      </c>
    </row>
    <row r="50" spans="1:87" ht="18">
      <c r="A50" s="7"/>
      <c r="B50" s="142" t="s">
        <v>174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3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CA50" s="1"/>
      <c r="CB50" s="1"/>
      <c r="CC50" s="1"/>
      <c r="CD50" s="3" t="s">
        <v>102</v>
      </c>
      <c r="CE50" s="1"/>
      <c r="CF50" s="1"/>
      <c r="CG50" s="1"/>
      <c r="CH50" s="1"/>
      <c r="CI50" s="3" t="s">
        <v>97</v>
      </c>
    </row>
    <row r="51" spans="1:87" ht="18">
      <c r="A51" s="7"/>
      <c r="B51" s="136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8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CA51" s="1"/>
      <c r="CB51" s="1"/>
      <c r="CC51" s="1"/>
      <c r="CD51" s="3" t="s">
        <v>103</v>
      </c>
      <c r="CE51" s="1"/>
      <c r="CF51" s="1"/>
      <c r="CG51" s="1"/>
      <c r="CH51" s="1"/>
      <c r="CI51" s="3" t="s">
        <v>98</v>
      </c>
    </row>
    <row r="52" spans="1:87" ht="18">
      <c r="A52" s="7"/>
      <c r="B52" s="143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3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CA52" s="1"/>
      <c r="CB52" s="1"/>
      <c r="CC52" s="1"/>
      <c r="CD52" s="1"/>
      <c r="CE52" s="1"/>
      <c r="CF52" s="1"/>
      <c r="CG52" s="1"/>
      <c r="CH52" s="1"/>
      <c r="CI52" s="3" t="s">
        <v>100</v>
      </c>
    </row>
    <row r="53" spans="1:87" ht="18">
      <c r="A53" s="7"/>
      <c r="B53" s="134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135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CA53" s="1"/>
      <c r="CB53" s="1"/>
      <c r="CC53" s="1"/>
      <c r="CD53" s="1"/>
      <c r="CE53" s="1"/>
      <c r="CF53" s="1"/>
      <c r="CG53" s="1"/>
      <c r="CH53" s="1"/>
      <c r="CI53" s="3" t="s">
        <v>104</v>
      </c>
    </row>
    <row r="54" spans="1:87" ht="18">
      <c r="A54" s="7"/>
      <c r="B54" s="134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135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CA54" s="1"/>
      <c r="CB54" s="1"/>
      <c r="CC54" s="1"/>
      <c r="CD54" s="1"/>
      <c r="CE54" s="1"/>
      <c r="CF54" s="1"/>
      <c r="CG54" s="1"/>
      <c r="CH54" s="1"/>
      <c r="CI54" s="3" t="s">
        <v>102</v>
      </c>
    </row>
    <row r="55" spans="1:87" ht="18">
      <c r="A55" s="7"/>
      <c r="B55" s="134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135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CA55" s="1"/>
      <c r="CB55" s="1"/>
      <c r="CC55" s="1"/>
      <c r="CD55" s="1"/>
      <c r="CE55" s="1"/>
      <c r="CF55" s="1"/>
      <c r="CG55" s="1"/>
      <c r="CH55" s="1"/>
      <c r="CI55" s="3" t="s">
        <v>101</v>
      </c>
    </row>
    <row r="56" spans="1:87" ht="18">
      <c r="A56" s="7"/>
      <c r="B56" s="134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135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CA56" s="1"/>
      <c r="CB56" s="1"/>
      <c r="CC56" s="1"/>
      <c r="CD56" s="1"/>
      <c r="CE56" s="1"/>
      <c r="CF56" s="1"/>
      <c r="CG56" s="1"/>
      <c r="CH56" s="1"/>
      <c r="CI56" s="3" t="s">
        <v>103</v>
      </c>
    </row>
    <row r="57" spans="1:87" ht="15.6">
      <c r="A57" s="7"/>
      <c r="B57" s="134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135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</row>
    <row r="58" spans="1:87" ht="15.6">
      <c r="A58" s="7"/>
      <c r="B58" s="136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8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</row>
    <row r="59" spans="1:87" ht="15.6">
      <c r="A59" s="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</row>
    <row r="60" spans="1:87" ht="18" customHeight="1">
      <c r="A60" s="7"/>
      <c r="B60" s="148" t="s">
        <v>253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3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</row>
    <row r="61" spans="1:87" ht="18" customHeight="1">
      <c r="A61" s="7"/>
      <c r="B61" s="149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150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</row>
    <row r="62" spans="1:87" ht="21" customHeight="1">
      <c r="A62" s="7"/>
      <c r="B62" s="151" t="s">
        <v>180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152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</row>
    <row r="63" spans="1:87" ht="18">
      <c r="A63" s="2"/>
      <c r="B63" s="153" t="s">
        <v>187</v>
      </c>
      <c r="C63" s="90"/>
      <c r="D63" s="79" t="s">
        <v>188</v>
      </c>
      <c r="E63" s="80"/>
      <c r="F63" s="80"/>
      <c r="G63" s="90"/>
      <c r="H63" s="79" t="s">
        <v>189</v>
      </c>
      <c r="I63" s="80"/>
      <c r="J63" s="80"/>
      <c r="K63" s="90"/>
      <c r="L63" s="79" t="s">
        <v>190</v>
      </c>
      <c r="M63" s="80"/>
      <c r="N63" s="80"/>
      <c r="O63" s="90"/>
      <c r="P63" s="79" t="s">
        <v>191</v>
      </c>
      <c r="Q63" s="90"/>
      <c r="R63" s="75" t="s">
        <v>192</v>
      </c>
      <c r="S63" s="163"/>
      <c r="T63" s="163"/>
      <c r="U63" s="163"/>
      <c r="V63" s="163"/>
      <c r="W63" s="163"/>
      <c r="X63" s="164"/>
      <c r="Y63" s="62" t="s">
        <v>271</v>
      </c>
      <c r="Z63" s="63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BC63" s="7" t="s">
        <v>181</v>
      </c>
      <c r="BD63" s="7" t="s">
        <v>182</v>
      </c>
      <c r="BE63" s="7" t="s">
        <v>183</v>
      </c>
      <c r="BF63" s="7" t="s">
        <v>184</v>
      </c>
      <c r="BG63" s="7" t="s">
        <v>185</v>
      </c>
      <c r="BH63" s="7" t="s">
        <v>186</v>
      </c>
      <c r="BJ63" s="23" t="s">
        <v>238</v>
      </c>
      <c r="BK63" s="24">
        <f>IF(BF70&gt;=1,1,0)</f>
        <v>0</v>
      </c>
      <c r="BM63" s="7" t="s">
        <v>194</v>
      </c>
      <c r="BN63" s="7">
        <f>BG72*0.1</f>
        <v>0</v>
      </c>
    </row>
    <row r="64" spans="1:87" ht="18">
      <c r="A64" s="7"/>
      <c r="B64" s="141"/>
      <c r="C64" s="93"/>
      <c r="D64" s="140"/>
      <c r="E64" s="80"/>
      <c r="F64" s="80"/>
      <c r="G64" s="90"/>
      <c r="H64" s="140"/>
      <c r="I64" s="80"/>
      <c r="J64" s="80"/>
      <c r="K64" s="90"/>
      <c r="L64" s="140"/>
      <c r="M64" s="80"/>
      <c r="N64" s="80"/>
      <c r="O64" s="90"/>
      <c r="P64" s="140"/>
      <c r="Q64" s="90"/>
      <c r="R64" s="165"/>
      <c r="S64" s="166"/>
      <c r="T64" s="166"/>
      <c r="U64" s="166"/>
      <c r="V64" s="166"/>
      <c r="W64" s="166"/>
      <c r="X64" s="167"/>
      <c r="Y64" s="154"/>
      <c r="Z64" s="155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M64" s="7">
        <f t="array" ref="AM64:BB68">B64:Q68</f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f>IF(BA64=AI27,1,0)</f>
        <v>0</v>
      </c>
      <c r="BD64" s="7">
        <f>IF(BA64=AI28,1,0)</f>
        <v>0</v>
      </c>
      <c r="BE64" s="7" t="str">
        <f>+IF(AS64=AH28,"1",IF(AS64=AH29,"1",IF(AW64=AH28,"1",IF(AW64=AH29,"1","0"))))</f>
        <v>0</v>
      </c>
      <c r="BF64" s="7">
        <f t="shared" ref="BF64:BF68" si="0">BC64*BE64</f>
        <v>0</v>
      </c>
      <c r="BG64" s="7">
        <f t="shared" ref="BG64:BG68" si="1">BD64*BE64</f>
        <v>0</v>
      </c>
      <c r="BJ64" s="10" t="s">
        <v>239</v>
      </c>
      <c r="BK64" s="11">
        <f>IF(AND(BF70=0,BG70&gt;=1),1,0)</f>
        <v>0</v>
      </c>
      <c r="BM64" s="7" t="s">
        <v>196</v>
      </c>
      <c r="BN64" s="7">
        <f>(BF70-BK63)*-0.3+(BG70-BK64)*-0.2</f>
        <v>0</v>
      </c>
    </row>
    <row r="65" spans="1:66" ht="18">
      <c r="A65" s="7"/>
      <c r="B65" s="141"/>
      <c r="C65" s="93"/>
      <c r="D65" s="140"/>
      <c r="E65" s="80"/>
      <c r="F65" s="80"/>
      <c r="G65" s="90"/>
      <c r="H65" s="140"/>
      <c r="I65" s="80"/>
      <c r="J65" s="80"/>
      <c r="K65" s="90"/>
      <c r="L65" s="140"/>
      <c r="M65" s="80"/>
      <c r="N65" s="80"/>
      <c r="O65" s="90"/>
      <c r="P65" s="140"/>
      <c r="Q65" s="90"/>
      <c r="R65" s="165"/>
      <c r="S65" s="166"/>
      <c r="T65" s="166"/>
      <c r="U65" s="166"/>
      <c r="V65" s="166"/>
      <c r="W65" s="166"/>
      <c r="X65" s="167"/>
      <c r="Y65" s="154"/>
      <c r="Z65" s="155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f>IF(BA65=AI27,1,0)</f>
        <v>0</v>
      </c>
      <c r="BD65" s="7">
        <f>IF(BA65=AI28,1,0)</f>
        <v>0</v>
      </c>
      <c r="BE65" s="7" t="str">
        <f>+IF(AS65=AH28,"1",IF(AS65=AH29,"1",IF(AW65=AH28,"1",IF(AW65=AH29,"1","0"))))</f>
        <v>0</v>
      </c>
      <c r="BF65" s="7">
        <f t="shared" si="0"/>
        <v>0</v>
      </c>
      <c r="BG65" s="7">
        <f t="shared" si="1"/>
        <v>0</v>
      </c>
      <c r="BM65" s="7"/>
    </row>
    <row r="66" spans="1:66" ht="18">
      <c r="A66" s="7"/>
      <c r="B66" s="141"/>
      <c r="C66" s="93"/>
      <c r="D66" s="140"/>
      <c r="E66" s="80"/>
      <c r="F66" s="80"/>
      <c r="G66" s="90"/>
      <c r="H66" s="140"/>
      <c r="I66" s="80"/>
      <c r="J66" s="80"/>
      <c r="K66" s="90"/>
      <c r="L66" s="140"/>
      <c r="M66" s="80"/>
      <c r="N66" s="80"/>
      <c r="O66" s="90"/>
      <c r="P66" s="140"/>
      <c r="Q66" s="90"/>
      <c r="R66" s="165"/>
      <c r="S66" s="166"/>
      <c r="T66" s="166"/>
      <c r="U66" s="166"/>
      <c r="V66" s="166"/>
      <c r="W66" s="166"/>
      <c r="X66" s="167"/>
      <c r="Y66" s="154"/>
      <c r="Z66" s="155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f>IF(BA66=AI27,1,0)</f>
        <v>0</v>
      </c>
      <c r="BD66" s="7">
        <f>IF(BA66=AI28,1,0)</f>
        <v>0</v>
      </c>
      <c r="BE66" s="7" t="str">
        <f>+IF(AS66=AH28,"1",IF(AS66=AH29,"1",IF(AW66=AH28,"1",IF(AW66=AH29,"1","0"))))</f>
        <v>0</v>
      </c>
      <c r="BF66" s="7">
        <f t="shared" si="0"/>
        <v>0</v>
      </c>
      <c r="BG66" s="7">
        <f t="shared" si="1"/>
        <v>0</v>
      </c>
      <c r="BJ66" s="23" t="s">
        <v>198</v>
      </c>
      <c r="BK66" s="24">
        <f>IF(OR(I30=AK27,I30=AK28,I30=AK29,I30=AK30,I30=AK31,I30=AK32,I30=AK33,I30=AK34,I30=AK35),1,0)</f>
        <v>0</v>
      </c>
      <c r="BM66" s="7" t="s">
        <v>200</v>
      </c>
      <c r="BN66" s="7">
        <f>SUM(BN63:BN65)</f>
        <v>0</v>
      </c>
    </row>
    <row r="67" spans="1:66" ht="18">
      <c r="A67" s="7"/>
      <c r="B67" s="141"/>
      <c r="C67" s="93"/>
      <c r="D67" s="140"/>
      <c r="E67" s="80"/>
      <c r="F67" s="80"/>
      <c r="G67" s="90"/>
      <c r="H67" s="140"/>
      <c r="I67" s="80"/>
      <c r="J67" s="80"/>
      <c r="K67" s="90"/>
      <c r="L67" s="140"/>
      <c r="M67" s="80"/>
      <c r="N67" s="80"/>
      <c r="O67" s="90"/>
      <c r="P67" s="140"/>
      <c r="Q67" s="90"/>
      <c r="R67" s="165"/>
      <c r="S67" s="166"/>
      <c r="T67" s="166"/>
      <c r="U67" s="166"/>
      <c r="V67" s="166"/>
      <c r="W67" s="166"/>
      <c r="X67" s="167"/>
      <c r="Y67" s="154"/>
      <c r="Z67" s="155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f>IF(BA67=AI27,1,0)</f>
        <v>0</v>
      </c>
      <c r="BD67" s="7">
        <f>IF(BA67=AI28,1,0)</f>
        <v>0</v>
      </c>
      <c r="BE67" s="7" t="str">
        <f>+IF(AS67=AH28,"1",IF(AS67=AH29,"1",IF(AW67=AH28,"1",IF(AW67=AH29,"1","0"))))</f>
        <v>0</v>
      </c>
      <c r="BF67" s="7">
        <f t="shared" si="0"/>
        <v>0</v>
      </c>
      <c r="BG67" s="7">
        <f t="shared" si="1"/>
        <v>0</v>
      </c>
      <c r="BJ67" s="9" t="s">
        <v>199</v>
      </c>
      <c r="BK67" s="25">
        <f>IF(OR(I30=AK36,I30=AK37,I30=AK38),1,0)</f>
        <v>0</v>
      </c>
    </row>
    <row r="68" spans="1:66" ht="18">
      <c r="A68" s="7"/>
      <c r="B68" s="141"/>
      <c r="C68" s="93"/>
      <c r="D68" s="140"/>
      <c r="E68" s="80"/>
      <c r="F68" s="80"/>
      <c r="G68" s="90"/>
      <c r="H68" s="140"/>
      <c r="I68" s="80"/>
      <c r="J68" s="80"/>
      <c r="K68" s="90"/>
      <c r="L68" s="140"/>
      <c r="M68" s="80"/>
      <c r="N68" s="80"/>
      <c r="O68" s="90"/>
      <c r="P68" s="140"/>
      <c r="Q68" s="90"/>
      <c r="R68" s="165"/>
      <c r="S68" s="166"/>
      <c r="T68" s="166"/>
      <c r="U68" s="166"/>
      <c r="V68" s="166"/>
      <c r="W68" s="166"/>
      <c r="X68" s="167"/>
      <c r="Y68" s="154"/>
      <c r="Z68" s="155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f>IF(BA68=AI27,1,0)</f>
        <v>0</v>
      </c>
      <c r="BD68" s="7">
        <f>IF(BA68=AI28,1,0)</f>
        <v>0</v>
      </c>
      <c r="BE68" s="7" t="str">
        <f>+IF(AS68=AH28,"1",IF(AS68=AH29,"1",IF(AW68=AH28,"1",IF(AW68=AH29,"1","0"))))</f>
        <v>0</v>
      </c>
      <c r="BF68" s="7">
        <f t="shared" si="0"/>
        <v>0</v>
      </c>
      <c r="BG68" s="7">
        <f t="shared" si="1"/>
        <v>0</v>
      </c>
      <c r="BJ68" s="10" t="s">
        <v>201</v>
      </c>
      <c r="BK68" s="11">
        <f>IF(OR(I30=AK39,I30=AK40,I30=AK41,I30=AK42,I30=AK42,I30=AK42,I30=AK42,I30=AK43,I30=AK44,I30=AK45,I30=AK46,I30=AK47,I30=AK48,I30=AK49),1,0)</f>
        <v>0</v>
      </c>
    </row>
    <row r="69" spans="1:66" ht="18">
      <c r="A69" s="7"/>
      <c r="B69" s="57"/>
      <c r="C69" s="57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</row>
    <row r="70" spans="1:66" ht="15" customHeight="1">
      <c r="A70" s="7"/>
      <c r="B70" s="172" t="s">
        <v>212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3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BC70" s="7">
        <f t="shared" ref="BC70:BD70" si="2">SUM(BC64:BC69)</f>
        <v>0</v>
      </c>
      <c r="BD70" s="7">
        <f t="shared" si="2"/>
        <v>0</v>
      </c>
      <c r="BF70" s="7">
        <f t="shared" ref="BF70:BG70" si="3">SUM(BF64:BF69)</f>
        <v>0</v>
      </c>
      <c r="BG70" s="7">
        <f t="shared" si="3"/>
        <v>0</v>
      </c>
      <c r="BJ70" s="23" t="s">
        <v>202</v>
      </c>
      <c r="BK70" s="24">
        <f>IF(AND(BK66,1,BK64=1),8,0)</f>
        <v>0</v>
      </c>
      <c r="BN70" s="7">
        <f>BK70+BN66</f>
        <v>0</v>
      </c>
    </row>
    <row r="71" spans="1:66" ht="15.75" customHeight="1">
      <c r="A71" s="7"/>
      <c r="B71" s="173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174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BJ71" s="9" t="s">
        <v>203</v>
      </c>
      <c r="BK71" s="25">
        <f>IF(AND(BK66=1,BK63,1),7.9,0)</f>
        <v>0</v>
      </c>
      <c r="BN71" s="7">
        <f>BK71+BN66</f>
        <v>0</v>
      </c>
    </row>
    <row r="72" spans="1:66" ht="15" customHeight="1">
      <c r="A72" s="7"/>
      <c r="B72" s="175" t="s">
        <v>213</v>
      </c>
      <c r="C72" s="132"/>
      <c r="D72" s="132"/>
      <c r="E72" s="132"/>
      <c r="F72" s="132"/>
      <c r="G72" s="132"/>
      <c r="H72" s="132"/>
      <c r="I72" s="132"/>
      <c r="J72" s="176"/>
      <c r="K72" s="177"/>
      <c r="L72" s="85"/>
      <c r="M72" s="179" t="s">
        <v>214</v>
      </c>
      <c r="N72" s="180"/>
      <c r="O72" s="181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135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BF72" s="7" t="s">
        <v>209</v>
      </c>
      <c r="BG72" s="7">
        <f>BD70-BG70</f>
        <v>0</v>
      </c>
      <c r="BJ72" s="9" t="s">
        <v>204</v>
      </c>
      <c r="BK72" s="25">
        <f>IF(AND(BK67=1,BK64=1),7.9,0)</f>
        <v>0</v>
      </c>
      <c r="BN72" s="7">
        <f>BK72+BN66</f>
        <v>0</v>
      </c>
    </row>
    <row r="73" spans="1:66" ht="15" customHeight="1">
      <c r="A73" s="7"/>
      <c r="B73" s="149"/>
      <c r="C73" s="78"/>
      <c r="D73" s="78"/>
      <c r="E73" s="78"/>
      <c r="F73" s="78"/>
      <c r="G73" s="78"/>
      <c r="H73" s="78"/>
      <c r="I73" s="78"/>
      <c r="J73" s="101"/>
      <c r="K73" s="178"/>
      <c r="L73" s="101"/>
      <c r="M73" s="178"/>
      <c r="N73" s="101"/>
      <c r="O73" s="1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150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BJ73" s="9" t="s">
        <v>205</v>
      </c>
      <c r="BK73" s="25">
        <f>IF(AND(BK67=1,BK63=1),7.8,0)</f>
        <v>0</v>
      </c>
      <c r="BN73" s="7">
        <f>BK73+BN66</f>
        <v>0</v>
      </c>
    </row>
    <row r="74" spans="1:66" ht="15" customHeight="1">
      <c r="A74" s="7"/>
      <c r="B74" s="182" t="s">
        <v>215</v>
      </c>
      <c r="C74" s="95"/>
      <c r="D74" s="95"/>
      <c r="E74" s="95"/>
      <c r="F74" s="95"/>
      <c r="G74" s="95"/>
      <c r="H74" s="95"/>
      <c r="I74" s="95"/>
      <c r="J74" s="96"/>
      <c r="K74" s="177"/>
      <c r="L74" s="85"/>
      <c r="M74" s="189" t="s">
        <v>214</v>
      </c>
      <c r="N74" s="96"/>
      <c r="O74" s="183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184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BF74" s="7" t="s">
        <v>211</v>
      </c>
      <c r="BG74" s="7">
        <f>I30</f>
        <v>0</v>
      </c>
      <c r="BJ74" s="9" t="s">
        <v>207</v>
      </c>
      <c r="BK74" s="25">
        <f>IF(BK68=0,0,BG74)</f>
        <v>0</v>
      </c>
      <c r="BN74" s="7">
        <f>BK74+BN66</f>
        <v>0</v>
      </c>
    </row>
    <row r="75" spans="1:66" ht="15" customHeight="1">
      <c r="A75" s="7"/>
      <c r="B75" s="149"/>
      <c r="C75" s="78"/>
      <c r="D75" s="78"/>
      <c r="E75" s="78"/>
      <c r="F75" s="78"/>
      <c r="G75" s="78"/>
      <c r="H75" s="78"/>
      <c r="I75" s="78"/>
      <c r="J75" s="101"/>
      <c r="K75" s="178"/>
      <c r="L75" s="101"/>
      <c r="M75" s="178"/>
      <c r="N75" s="101"/>
      <c r="O75" s="1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150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BJ75" s="10" t="s">
        <v>208</v>
      </c>
      <c r="BK75" s="11">
        <f>IF(AND(BK63=0,BK64=0),BG74,0)</f>
        <v>0</v>
      </c>
      <c r="BN75" s="7">
        <f>BK75+BN66</f>
        <v>0</v>
      </c>
    </row>
    <row r="76" spans="1:66" ht="15" customHeight="1">
      <c r="A76" s="7"/>
      <c r="B76" s="182" t="s">
        <v>216</v>
      </c>
      <c r="C76" s="95"/>
      <c r="D76" s="95"/>
      <c r="E76" s="95"/>
      <c r="F76" s="95"/>
      <c r="G76" s="95"/>
      <c r="H76" s="95"/>
      <c r="I76" s="95"/>
      <c r="J76" s="96"/>
      <c r="K76" s="191"/>
      <c r="L76" s="96"/>
      <c r="M76" s="189" t="s">
        <v>214</v>
      </c>
      <c r="N76" s="96"/>
      <c r="O76" s="183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184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</row>
    <row r="77" spans="1:66" ht="15" customHeight="1">
      <c r="A77" s="7"/>
      <c r="B77" s="136"/>
      <c r="C77" s="137"/>
      <c r="D77" s="137"/>
      <c r="E77" s="137"/>
      <c r="F77" s="137"/>
      <c r="G77" s="137"/>
      <c r="H77" s="137"/>
      <c r="I77" s="137"/>
      <c r="J77" s="190"/>
      <c r="K77" s="192"/>
      <c r="L77" s="190"/>
      <c r="M77" s="192"/>
      <c r="N77" s="190"/>
      <c r="O77" s="192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8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</row>
    <row r="78" spans="1:66" ht="15.6">
      <c r="A78" s="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</row>
    <row r="79" spans="1:66" ht="15.6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</row>
    <row r="80" spans="1:66" ht="15.6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</row>
    <row r="81" spans="1:37" ht="15.6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</row>
    <row r="82" spans="1:37" ht="15.6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</row>
    <row r="83" spans="1:37" ht="15.6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</row>
    <row r="84" spans="1:37" ht="15.6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</row>
    <row r="85" spans="1:37" ht="15.6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</row>
    <row r="86" spans="1:37" ht="15.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</row>
    <row r="87" spans="1:37" ht="15.6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</row>
    <row r="88" spans="1:37" ht="15.6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</row>
    <row r="89" spans="1:37" ht="15.6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</row>
    <row r="90" spans="1:37" ht="15.6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</row>
    <row r="91" spans="1:37" ht="15.6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</row>
    <row r="92" spans="1:37" ht="15.6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</row>
    <row r="93" spans="1:37" ht="15.6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</row>
    <row r="94" spans="1:37" ht="15.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</row>
    <row r="95" spans="1:37" ht="15.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</row>
    <row r="96" spans="1:37" ht="15.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</row>
    <row r="97" spans="1:37" ht="15.6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</row>
    <row r="98" spans="1:37" ht="15.6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</row>
    <row r="99" spans="1:37" ht="15.6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</row>
    <row r="100" spans="1:37" ht="15.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</row>
    <row r="101" spans="1:37" ht="15.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</row>
    <row r="102" spans="1:37" ht="15.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</row>
    <row r="103" spans="1:37" ht="15.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</row>
    <row r="104" spans="1:37" ht="15.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1:37" ht="15.6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1:37" ht="15.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</row>
    <row r="107" spans="1:37" ht="15.6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</row>
    <row r="108" spans="1:37" ht="15.6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</row>
    <row r="109" spans="1:37" ht="15.6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</row>
    <row r="110" spans="1:37" ht="15.6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</row>
    <row r="111" spans="1:37" ht="15.6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</row>
    <row r="112" spans="1:37" ht="15.6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</row>
    <row r="113" spans="1:37" ht="15.6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</row>
    <row r="114" spans="1:37" ht="15.6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</row>
    <row r="115" spans="1:37" ht="15.6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</row>
    <row r="116" spans="1:37" ht="15.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</row>
    <row r="117" spans="1:37" ht="15.6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</row>
    <row r="118" spans="1:37" ht="15.6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</row>
    <row r="119" spans="1:37" ht="15.6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</row>
    <row r="120" spans="1:37" ht="15.6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</row>
    <row r="121" spans="1:37" ht="15.6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</row>
    <row r="122" spans="1:37" ht="15.6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</row>
    <row r="123" spans="1:37" ht="15.6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</row>
    <row r="124" spans="1:37" ht="15.6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</row>
    <row r="125" spans="1:37" ht="15.6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</row>
    <row r="126" spans="1:37" ht="15.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</row>
    <row r="127" spans="1:37" ht="15.6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</row>
    <row r="128" spans="1:37" ht="15.6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</row>
    <row r="129" spans="1:37" ht="15.6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</row>
    <row r="130" spans="1:37" ht="15.6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</row>
    <row r="131" spans="1:37" ht="15.6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</row>
    <row r="132" spans="1:37" ht="15.6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</row>
    <row r="133" spans="1:37" ht="15.6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</row>
    <row r="134" spans="1:37" ht="15.6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</row>
    <row r="135" spans="1:37" ht="15.6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</row>
    <row r="136" spans="1:37" ht="15.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</row>
    <row r="137" spans="1:37" ht="15.6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</row>
    <row r="138" spans="1:37" ht="15.6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</row>
    <row r="139" spans="1:37" ht="15.6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</row>
    <row r="140" spans="1:37" ht="15.6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</row>
    <row r="141" spans="1:37" ht="15.6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</row>
    <row r="142" spans="1:37" ht="15.6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</row>
    <row r="143" spans="1:37" ht="15.6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</row>
    <row r="144" spans="1:37" ht="15.6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</row>
    <row r="145" spans="1:37" ht="15.6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</row>
    <row r="146" spans="1:37" ht="15.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</row>
    <row r="147" spans="1:37" ht="15.6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</row>
    <row r="148" spans="1:37" ht="15.6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</row>
    <row r="149" spans="1:37" ht="15.6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</row>
    <row r="150" spans="1:37" ht="15.6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</row>
    <row r="151" spans="1:37" ht="15.6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</row>
    <row r="152" spans="1:37" ht="15.6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</row>
    <row r="153" spans="1:37" ht="15.6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</row>
    <row r="154" spans="1:37" ht="15.6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</row>
    <row r="155" spans="1:37" ht="15.6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</row>
    <row r="156" spans="1:37" ht="15.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</row>
    <row r="157" spans="1:37" ht="15.6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</row>
    <row r="158" spans="1:37" ht="15.6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</row>
    <row r="159" spans="1:37" ht="15.6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</row>
    <row r="160" spans="1:37" ht="15.6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</row>
    <row r="161" spans="1:37" ht="15.6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</row>
    <row r="162" spans="1:37" ht="15.6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</row>
    <row r="163" spans="1:37" ht="15.6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</row>
    <row r="164" spans="1:37" ht="15.6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</row>
    <row r="165" spans="1:37" ht="15.6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</row>
    <row r="166" spans="1:37" ht="15.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</row>
    <row r="167" spans="1:37" ht="15.6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</row>
    <row r="168" spans="1:37" ht="15.6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</row>
    <row r="169" spans="1:37" ht="15.6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</row>
    <row r="170" spans="1:37" ht="15.6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</row>
    <row r="171" spans="1:37" ht="15.6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</row>
    <row r="172" spans="1:37" ht="15.6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</row>
    <row r="173" spans="1:37" ht="15.6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</row>
    <row r="174" spans="1:37" ht="15.6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</row>
    <row r="175" spans="1:37" ht="15.6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</row>
    <row r="176" spans="1:37" ht="15.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</row>
    <row r="177" spans="1:37" ht="15.6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</row>
    <row r="178" spans="1:37" ht="15.6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</row>
    <row r="179" spans="1:37" ht="15.6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</row>
    <row r="180" spans="1:37" ht="15.6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</row>
    <row r="181" spans="1:37" ht="15.6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</row>
    <row r="182" spans="1:37" ht="15.6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</row>
    <row r="183" spans="1:37" ht="15.6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</row>
    <row r="184" spans="1:37" ht="15.6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</row>
    <row r="185" spans="1:37" ht="15.6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</row>
    <row r="186" spans="1:37" ht="15.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</row>
    <row r="187" spans="1:37" ht="15.6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</row>
    <row r="188" spans="1:37" ht="15.6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</row>
    <row r="189" spans="1:37" ht="15.6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</row>
    <row r="190" spans="1:37" ht="15.6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</row>
    <row r="191" spans="1:37" ht="15.6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</row>
    <row r="192" spans="1:37" ht="15.6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</row>
    <row r="193" spans="1:37" ht="15.6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</row>
    <row r="194" spans="1:37" ht="15.6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</row>
    <row r="195" spans="1:37" ht="15.6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</row>
    <row r="196" spans="1:37" ht="15.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</row>
    <row r="197" spans="1:37" ht="15.6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</row>
    <row r="198" spans="1:37" ht="15.6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</row>
    <row r="199" spans="1:37" ht="15.6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</row>
    <row r="200" spans="1:37" ht="15.6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</row>
    <row r="201" spans="1:37" ht="15.6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</row>
    <row r="202" spans="1:37" ht="15.6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</row>
    <row r="203" spans="1:37" ht="15.6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</row>
    <row r="204" spans="1:37" ht="15.6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</row>
    <row r="205" spans="1:37" ht="15.6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</row>
    <row r="206" spans="1:37" ht="15.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</row>
    <row r="207" spans="1:37" ht="15.6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</row>
    <row r="208" spans="1:37" ht="15.6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</row>
    <row r="209" spans="1:37" ht="15.6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</row>
    <row r="210" spans="1:37" ht="15.6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</row>
    <row r="211" spans="1:37" ht="15.6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</row>
    <row r="212" spans="1:37" ht="15.6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</row>
    <row r="213" spans="1:37" ht="15.6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</row>
    <row r="214" spans="1:37" ht="15.6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</row>
    <row r="215" spans="1:37" ht="15.6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</row>
    <row r="216" spans="1:37" ht="15.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</row>
    <row r="217" spans="1:37" ht="15.6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</row>
    <row r="218" spans="1:37" ht="15.6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</row>
    <row r="219" spans="1:37" ht="15.6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</row>
    <row r="220" spans="1:37" ht="15.6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</row>
    <row r="221" spans="1:37" ht="15.6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</row>
    <row r="222" spans="1:37" ht="15.6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</row>
    <row r="223" spans="1:37" ht="15.6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</row>
    <row r="224" spans="1:37" ht="15.6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</row>
    <row r="225" spans="1:37" ht="15.6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</row>
    <row r="226" spans="1:37" ht="15.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</row>
    <row r="227" spans="1:37" ht="15.6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</row>
    <row r="228" spans="1:37" ht="15.6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</row>
    <row r="229" spans="1:37" ht="15.6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</row>
    <row r="230" spans="1:37" ht="15.6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</row>
    <row r="231" spans="1:37" ht="15.6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</row>
    <row r="232" spans="1:37" ht="15.6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</row>
    <row r="233" spans="1:37" ht="15.6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</row>
    <row r="234" spans="1:37" ht="15.6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</row>
    <row r="235" spans="1:37" ht="15.6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</row>
    <row r="236" spans="1:37" ht="15.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</row>
    <row r="237" spans="1:37" ht="15.6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</row>
    <row r="238" spans="1:37" ht="15.6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</row>
    <row r="239" spans="1:37" ht="15.6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</row>
    <row r="240" spans="1:37" ht="15.6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</row>
    <row r="241" spans="1:37" ht="15.6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</row>
    <row r="242" spans="1:37" ht="15.6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</row>
    <row r="243" spans="1:37" ht="15.6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</row>
    <row r="244" spans="1:37" ht="15.6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</row>
    <row r="245" spans="1:37" ht="15.6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</row>
    <row r="246" spans="1:37" ht="15.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</row>
    <row r="247" spans="1:37" ht="15.6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</row>
    <row r="248" spans="1:37" ht="15.6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</row>
    <row r="249" spans="1:37" ht="15.6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</row>
    <row r="250" spans="1:37" ht="15.6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</row>
    <row r="251" spans="1:37" ht="15.6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</row>
    <row r="252" spans="1:37" ht="15.6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</row>
    <row r="253" spans="1:37" ht="15.6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</row>
    <row r="254" spans="1:37" ht="15.6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</row>
    <row r="255" spans="1:37" ht="15.6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</row>
    <row r="256" spans="1:37" ht="15.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</row>
    <row r="257" spans="1:37" ht="15.6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</row>
    <row r="258" spans="1:37" ht="15.6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</row>
    <row r="259" spans="1:37" ht="15.6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</row>
    <row r="260" spans="1:37" ht="15.6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</row>
    <row r="261" spans="1:37" ht="15.6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</row>
    <row r="262" spans="1:37" ht="15.6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</row>
    <row r="263" spans="1:37" ht="15.6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</row>
    <row r="264" spans="1:37" ht="15.6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</row>
    <row r="265" spans="1:37" ht="15.6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</row>
    <row r="266" spans="1:37" ht="15.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</row>
    <row r="267" spans="1:37" ht="15.6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</row>
    <row r="268" spans="1:37" ht="15.6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</row>
    <row r="269" spans="1:37" ht="15.6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</row>
    <row r="270" spans="1:37" ht="15.6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</row>
    <row r="271" spans="1:37" ht="15.6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</row>
    <row r="272" spans="1:37" ht="15.6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</row>
    <row r="273" spans="1:37" ht="15.6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</row>
    <row r="274" spans="1:37" ht="15.6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</row>
    <row r="275" spans="1:37" ht="15.6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</row>
    <row r="276" spans="1:37" ht="15.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</row>
    <row r="277" spans="1:37" ht="15.6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</row>
    <row r="278" spans="1:37" ht="15.6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</row>
    <row r="279" spans="1:37" ht="15.6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</row>
    <row r="280" spans="1:37" ht="15.6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</row>
    <row r="281" spans="1:37" ht="15.6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</row>
    <row r="282" spans="1:37" ht="15.6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</row>
    <row r="283" spans="1:37" ht="15.6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</row>
    <row r="284" spans="1:37" ht="15.6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</row>
    <row r="285" spans="1:37" ht="15.6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</row>
    <row r="286" spans="1:37" ht="15.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</row>
    <row r="287" spans="1:37" ht="15.6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</row>
    <row r="288" spans="1:37" ht="15.6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</row>
    <row r="289" spans="1:37" ht="15.6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</row>
    <row r="290" spans="1:37" ht="15.6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</row>
    <row r="291" spans="1:37" ht="15.6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</row>
    <row r="292" spans="1:37" ht="15.6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</row>
    <row r="293" spans="1:37" ht="15.6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</row>
    <row r="294" spans="1:37" ht="15.6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</row>
    <row r="295" spans="1:37" ht="15.6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</row>
    <row r="296" spans="1:37" ht="15.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</row>
    <row r="297" spans="1:37" ht="15.6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</row>
    <row r="298" spans="1:37" ht="15.6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</row>
    <row r="299" spans="1:37" ht="15.6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</row>
    <row r="300" spans="1:37" ht="15.6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</row>
    <row r="301" spans="1:37" ht="15.6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</row>
    <row r="302" spans="1:37" ht="15.6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</row>
    <row r="303" spans="1:37" ht="15.6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</row>
    <row r="304" spans="1:37" ht="15.6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</row>
    <row r="305" spans="1:37" ht="15.6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</row>
    <row r="306" spans="1:37" ht="15.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</row>
    <row r="307" spans="1:37" ht="15.6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</row>
    <row r="308" spans="1:37" ht="15.6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</row>
    <row r="309" spans="1:37" ht="15.6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</row>
    <row r="310" spans="1:37" ht="15.6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</row>
    <row r="311" spans="1:37" ht="15.6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</row>
    <row r="312" spans="1:37" ht="15.6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</row>
    <row r="313" spans="1:37" ht="15.6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</row>
    <row r="314" spans="1:37" ht="15.6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</row>
    <row r="315" spans="1:37" ht="15.6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</row>
    <row r="316" spans="1:37" ht="15.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</row>
    <row r="317" spans="1:37" ht="15.6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</row>
    <row r="318" spans="1:37" ht="15.6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</row>
    <row r="319" spans="1:37" ht="15.6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</row>
    <row r="320" spans="1:37" ht="15.6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</row>
    <row r="321" spans="1:37" ht="15.6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</row>
    <row r="322" spans="1:37" ht="15.6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</row>
    <row r="323" spans="1:37" ht="15.6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</row>
    <row r="324" spans="1:37" ht="15.6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</row>
    <row r="325" spans="1:37" ht="15.6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</row>
    <row r="326" spans="1:37" ht="15.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</row>
    <row r="327" spans="1:37" ht="15.6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</row>
    <row r="328" spans="1:37" ht="15.6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</row>
    <row r="329" spans="1:37" ht="15.6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</row>
    <row r="330" spans="1:37" ht="15.6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</row>
    <row r="331" spans="1:37" ht="15.6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</row>
    <row r="332" spans="1:37" ht="15.6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</row>
    <row r="333" spans="1:37" ht="15.6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</row>
    <row r="334" spans="1:37" ht="15.6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</row>
    <row r="335" spans="1:37" ht="15.6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</row>
    <row r="336" spans="1:37" ht="15.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</row>
    <row r="337" spans="1:37" ht="15.6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</row>
    <row r="338" spans="1:37" ht="15.6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</row>
    <row r="339" spans="1:37" ht="15.6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</row>
    <row r="340" spans="1:37" ht="15.6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</row>
    <row r="341" spans="1:37" ht="15.6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</row>
    <row r="342" spans="1:37" ht="15.6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</row>
    <row r="343" spans="1:37" ht="15.6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</row>
    <row r="344" spans="1:37" ht="15.6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</row>
    <row r="345" spans="1:37" ht="15.6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</row>
    <row r="346" spans="1:37" ht="15.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</row>
    <row r="347" spans="1:37" ht="15.6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</row>
    <row r="348" spans="1:37" ht="15.6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</row>
    <row r="349" spans="1:37" ht="15.6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</row>
    <row r="350" spans="1:37" ht="15.6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</row>
    <row r="351" spans="1:37" ht="15.6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</row>
    <row r="352" spans="1:37" ht="15.6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</row>
    <row r="353" spans="1:37" ht="15.6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</row>
    <row r="354" spans="1:37" ht="15.6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</row>
    <row r="355" spans="1:37" ht="15.6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</row>
    <row r="356" spans="1:37" ht="15.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</row>
    <row r="357" spans="1:37" ht="15.6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</row>
    <row r="358" spans="1:37" ht="15.6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</row>
    <row r="359" spans="1:37" ht="15.6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</row>
    <row r="360" spans="1:37" ht="15.6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</row>
    <row r="361" spans="1:37" ht="15.6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</row>
    <row r="362" spans="1:37" ht="15.6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</row>
    <row r="363" spans="1:37" ht="15.6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</row>
    <row r="364" spans="1:37" ht="15.6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</row>
    <row r="365" spans="1:37" ht="15.6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</row>
    <row r="366" spans="1:37" ht="15.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</row>
    <row r="367" spans="1:37" ht="15.6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</row>
    <row r="368" spans="1:37" ht="15.6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</row>
    <row r="369" spans="1:37" ht="15.6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</row>
    <row r="370" spans="1:37" ht="15.6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</row>
    <row r="371" spans="1:37" ht="15.6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</row>
    <row r="372" spans="1:37" ht="15.6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</row>
    <row r="373" spans="1:37" ht="15.6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</row>
    <row r="374" spans="1:37" ht="15.6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</row>
    <row r="375" spans="1:37" ht="15.6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</row>
    <row r="376" spans="1:37" ht="15.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</row>
    <row r="377" spans="1:37" ht="15.6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</row>
    <row r="378" spans="1:37" ht="15.6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</row>
    <row r="379" spans="1:37" ht="15.6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</row>
    <row r="380" spans="1:37" ht="15.6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</row>
    <row r="381" spans="1:37" ht="15.6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</row>
    <row r="382" spans="1:37" ht="15.6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</row>
    <row r="383" spans="1:37" ht="15.6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</row>
    <row r="384" spans="1:37" ht="15.6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</row>
    <row r="385" spans="1:37" ht="15.6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</row>
    <row r="386" spans="1:37" ht="15.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</row>
    <row r="387" spans="1:37" ht="15.6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</row>
    <row r="388" spans="1:37" ht="15.6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</row>
    <row r="389" spans="1:37" ht="15.6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</row>
    <row r="390" spans="1:37" ht="15.6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</row>
    <row r="391" spans="1:37" ht="15.6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</row>
    <row r="392" spans="1:37" ht="15.6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</row>
    <row r="393" spans="1:37" ht="15.6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</row>
    <row r="394" spans="1:37" ht="15.6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</row>
    <row r="395" spans="1:37" ht="15.6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</row>
    <row r="396" spans="1:37" ht="15.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</row>
    <row r="397" spans="1:37" ht="15.6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</row>
    <row r="398" spans="1:37" ht="15.6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</row>
    <row r="399" spans="1:37" ht="15.6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</row>
    <row r="400" spans="1:37" ht="15.6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</row>
    <row r="401" spans="1:37" ht="15.6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</row>
    <row r="402" spans="1:37" ht="15.6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</row>
    <row r="403" spans="1:37" ht="15.6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</row>
    <row r="404" spans="1:37" ht="15.6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</row>
    <row r="405" spans="1:37" ht="15.6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</row>
    <row r="406" spans="1:37" ht="15.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</row>
    <row r="407" spans="1:37" ht="15.6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</row>
    <row r="408" spans="1:37" ht="15.6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</row>
    <row r="409" spans="1:37" ht="15.6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</row>
    <row r="410" spans="1:37" ht="15.6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</row>
    <row r="411" spans="1:37" ht="15.6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</row>
    <row r="412" spans="1:37" ht="15.6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</row>
    <row r="413" spans="1:37" ht="15.6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</row>
    <row r="414" spans="1:37" ht="15.6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</row>
    <row r="415" spans="1:37" ht="15.6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</row>
    <row r="416" spans="1:37" ht="15.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</row>
    <row r="417" spans="1:37" ht="15.6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</row>
    <row r="418" spans="1:37" ht="15.6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</row>
    <row r="419" spans="1:37" ht="15.6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</row>
    <row r="420" spans="1:37" ht="15.6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</row>
    <row r="421" spans="1:37" ht="15.6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</row>
    <row r="422" spans="1:37" ht="15.6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</row>
    <row r="423" spans="1:37" ht="15.6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</row>
    <row r="424" spans="1:37" ht="15.6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</row>
    <row r="425" spans="1:37" ht="15.6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</row>
    <row r="426" spans="1:37" ht="15.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</row>
    <row r="427" spans="1:37" ht="15.6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</row>
    <row r="428" spans="1:37" ht="15.6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</row>
    <row r="429" spans="1:37" ht="15.6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</row>
    <row r="430" spans="1:37" ht="15.6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</row>
    <row r="431" spans="1:37" ht="15.6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</row>
    <row r="432" spans="1:37" ht="15.6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</row>
    <row r="433" spans="1:37" ht="15.6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</row>
    <row r="434" spans="1:37" ht="15.6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</row>
    <row r="435" spans="1:37" ht="15.6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</row>
    <row r="436" spans="1:37" ht="15.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</row>
    <row r="437" spans="1:37" ht="15.6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</row>
    <row r="438" spans="1:37" ht="15.6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</row>
    <row r="439" spans="1:37" ht="15.6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</row>
    <row r="440" spans="1:37" ht="15.6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</row>
    <row r="441" spans="1:37" ht="15.6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</row>
    <row r="442" spans="1:37" ht="15.6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</row>
    <row r="443" spans="1:37" ht="15.6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</row>
    <row r="444" spans="1:37" ht="15.6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</row>
    <row r="445" spans="1:37" ht="15.6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</row>
    <row r="446" spans="1:37" ht="15.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</row>
    <row r="447" spans="1:37" ht="15.6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</row>
    <row r="448" spans="1:37" ht="15.6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</row>
    <row r="449" spans="1:37" ht="15.6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</row>
    <row r="450" spans="1:37" ht="15.6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</row>
    <row r="451" spans="1:37" ht="15.6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</row>
    <row r="452" spans="1:37" ht="15.6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</row>
    <row r="453" spans="1:37" ht="15.6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</row>
    <row r="454" spans="1:37" ht="15.6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</row>
    <row r="455" spans="1:37" ht="15.6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</row>
    <row r="456" spans="1:37" ht="15.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</row>
    <row r="457" spans="1:37" ht="15.6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</row>
    <row r="458" spans="1:37" ht="15.6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</row>
    <row r="459" spans="1:37" ht="15.6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</row>
    <row r="460" spans="1:37" ht="15.6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</row>
    <row r="461" spans="1:37" ht="15.6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</row>
    <row r="462" spans="1:37" ht="15.6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</row>
    <row r="463" spans="1:37" ht="15.6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</row>
    <row r="464" spans="1:37" ht="15.6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</row>
    <row r="465" spans="1:37" ht="15.6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</row>
    <row r="466" spans="1:37" ht="15.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</row>
    <row r="467" spans="1:37" ht="15.6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</row>
    <row r="468" spans="1:37" ht="15.6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</row>
    <row r="469" spans="1:37" ht="15.6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</row>
    <row r="470" spans="1:37" ht="15.6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</row>
    <row r="471" spans="1:37" ht="15.6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</row>
    <row r="472" spans="1:37" ht="15.6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</row>
    <row r="473" spans="1:37" ht="15.6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</row>
    <row r="474" spans="1:37" ht="15.6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</row>
    <row r="475" spans="1:37" ht="15.6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</row>
    <row r="476" spans="1:37" ht="15.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</row>
    <row r="477" spans="1:37" ht="15.6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</row>
    <row r="478" spans="1:37" ht="15.6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</row>
    <row r="479" spans="1:37" ht="15.6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</row>
    <row r="480" spans="1:37" ht="15.6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</row>
    <row r="481" spans="1:37" ht="15.6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</row>
    <row r="482" spans="1:37" ht="15.6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</row>
    <row r="483" spans="1:37" ht="15.6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</row>
    <row r="484" spans="1:37" ht="15.6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</row>
    <row r="485" spans="1:37" ht="15.6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</row>
    <row r="486" spans="1:37" ht="15.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</row>
    <row r="487" spans="1:37" ht="15.6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</row>
    <row r="488" spans="1:37" ht="15.6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</row>
    <row r="489" spans="1:37" ht="15.6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</row>
    <row r="490" spans="1:37" ht="15.6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</row>
    <row r="491" spans="1:37" ht="15.6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</row>
    <row r="492" spans="1:37" ht="15.6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</row>
    <row r="493" spans="1:37" ht="15.6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</row>
    <row r="494" spans="1:37" ht="15.6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</row>
    <row r="495" spans="1:37" ht="15.6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</row>
    <row r="496" spans="1:37" ht="15.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</row>
    <row r="497" spans="1:37" ht="15.6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</row>
    <row r="498" spans="1:37" ht="15.6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</row>
    <row r="499" spans="1:37" ht="15.6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</row>
    <row r="500" spans="1:37" ht="15.6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</row>
    <row r="501" spans="1:37" ht="15.6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</row>
    <row r="502" spans="1:37" ht="15.6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</row>
    <row r="503" spans="1:37" ht="15.6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</row>
    <row r="504" spans="1:37" ht="15.6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</row>
    <row r="505" spans="1:37" ht="15.6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</row>
    <row r="506" spans="1:37" ht="15.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</row>
    <row r="507" spans="1:37" ht="15.6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</row>
    <row r="508" spans="1:37" ht="15.6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</row>
    <row r="509" spans="1:37" ht="15.6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</row>
    <row r="510" spans="1:37" ht="15.6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</row>
    <row r="511" spans="1:37" ht="15.6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</row>
    <row r="512" spans="1:37" ht="15.6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</row>
    <row r="513" spans="1:37" ht="15.6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</row>
    <row r="514" spans="1:37" ht="15.6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</row>
    <row r="515" spans="1:37" ht="15.6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</row>
    <row r="516" spans="1:37" ht="15.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</row>
    <row r="517" spans="1:37" ht="15.6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</row>
    <row r="518" spans="1:37" ht="15.6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</row>
    <row r="519" spans="1:37" ht="15.6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</row>
    <row r="520" spans="1:37" ht="15.6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</row>
    <row r="521" spans="1:37" ht="15.6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</row>
    <row r="522" spans="1:37" ht="15.6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</row>
    <row r="523" spans="1:37" ht="15.6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</row>
    <row r="524" spans="1:37" ht="15.6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</row>
    <row r="525" spans="1:37" ht="15.6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</row>
    <row r="526" spans="1:37" ht="15.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</row>
    <row r="527" spans="1:37" ht="15.6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</row>
    <row r="528" spans="1:37" ht="15.6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</row>
    <row r="529" spans="1:37" ht="15.6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</row>
    <row r="530" spans="1:37" ht="15.6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</row>
    <row r="531" spans="1:37" ht="15.6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</row>
    <row r="532" spans="1:37" ht="15.6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</row>
    <row r="533" spans="1:37" ht="15.6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</row>
    <row r="534" spans="1:37" ht="15.6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</row>
    <row r="535" spans="1:37" ht="15.6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</row>
    <row r="536" spans="1:37" ht="15.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</row>
    <row r="537" spans="1:37" ht="15.6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</row>
    <row r="538" spans="1:37" ht="15.6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</row>
    <row r="539" spans="1:37" ht="15.6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</row>
    <row r="540" spans="1:37" ht="15.6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</row>
    <row r="541" spans="1:37" ht="15.6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</row>
    <row r="542" spans="1:37" ht="15.6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</row>
    <row r="543" spans="1:37" ht="15.6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</row>
    <row r="544" spans="1:37" ht="15.6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</row>
    <row r="545" spans="1:37" ht="15.6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</row>
    <row r="546" spans="1:37" ht="15.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</row>
    <row r="547" spans="1:37" ht="15.6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</row>
    <row r="548" spans="1:37" ht="15.6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</row>
    <row r="549" spans="1:37" ht="15.6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</row>
    <row r="550" spans="1:37" ht="15.6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</row>
    <row r="551" spans="1:37" ht="15.6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</row>
    <row r="552" spans="1:37" ht="15.6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</row>
    <row r="553" spans="1:37" ht="15.6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</row>
    <row r="554" spans="1:37" ht="15.6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</row>
    <row r="555" spans="1:37" ht="15.6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</row>
    <row r="556" spans="1:37" ht="15.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</row>
    <row r="557" spans="1:37" ht="15.6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</row>
    <row r="558" spans="1:37" ht="15.6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</row>
    <row r="559" spans="1:37" ht="15.6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</row>
    <row r="560" spans="1:37" ht="15.6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</row>
    <row r="561" spans="1:37" ht="15.6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</row>
    <row r="562" spans="1:37" ht="15.6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</row>
    <row r="563" spans="1:37" ht="15.6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</row>
    <row r="564" spans="1:37" ht="15.6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</row>
    <row r="565" spans="1:37" ht="15.6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</row>
    <row r="566" spans="1:37" ht="15.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</row>
    <row r="567" spans="1:37" ht="15.6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</row>
    <row r="568" spans="1:37" ht="15.6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</row>
    <row r="569" spans="1:37" ht="15.6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</row>
    <row r="570" spans="1:37" ht="15.6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</row>
    <row r="571" spans="1:37" ht="15.6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</row>
    <row r="572" spans="1:37" ht="15.6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</row>
    <row r="573" spans="1:37" ht="15.6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</row>
    <row r="574" spans="1:37" ht="15.6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</row>
    <row r="575" spans="1:37" ht="15.6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</row>
    <row r="576" spans="1:37" ht="15.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</row>
    <row r="577" spans="1:37" ht="15.6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</row>
    <row r="578" spans="1:37" ht="15.6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</row>
    <row r="579" spans="1:37" ht="15.6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</row>
    <row r="580" spans="1:37" ht="15.6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</row>
    <row r="581" spans="1:37" ht="15.6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</row>
    <row r="582" spans="1:37" ht="15.6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</row>
    <row r="583" spans="1:37" ht="15.6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</row>
    <row r="584" spans="1:37" ht="15.6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</row>
    <row r="585" spans="1:37" ht="15.6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</row>
    <row r="586" spans="1:37" ht="15.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</row>
    <row r="587" spans="1:37" ht="15.6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</row>
    <row r="588" spans="1:37" ht="15.6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</row>
    <row r="589" spans="1:37" ht="15.6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</row>
    <row r="590" spans="1:37" ht="15.6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</row>
    <row r="591" spans="1:37" ht="15.6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</row>
    <row r="592" spans="1:37" ht="15.6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</row>
    <row r="593" spans="1:37" ht="15.6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</row>
    <row r="594" spans="1:37" ht="15.6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</row>
    <row r="595" spans="1:37" ht="15.6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</row>
    <row r="596" spans="1:37" ht="15.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</row>
    <row r="597" spans="1:37" ht="15.6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</row>
    <row r="598" spans="1:37" ht="15.6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</row>
    <row r="599" spans="1:37" ht="15.6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</row>
    <row r="600" spans="1:37" ht="15.6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</row>
    <row r="601" spans="1:37" ht="15.6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</row>
    <row r="602" spans="1:37" ht="15.6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</row>
    <row r="603" spans="1:37" ht="15.6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</row>
    <row r="604" spans="1:37" ht="15.6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</row>
    <row r="605" spans="1:37" ht="15.6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</row>
    <row r="606" spans="1:37" ht="15.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</row>
    <row r="607" spans="1:37" ht="15.6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</row>
    <row r="608" spans="1:37" ht="15.6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</row>
    <row r="609" spans="1:37" ht="15.6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</row>
    <row r="610" spans="1:37" ht="15.6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</row>
    <row r="611" spans="1:37" ht="15.6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</row>
    <row r="612" spans="1:37" ht="15.6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</row>
    <row r="613" spans="1:37" ht="15.6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</row>
    <row r="614" spans="1:37" ht="15.6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</row>
    <row r="615" spans="1:37" ht="15.6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</row>
    <row r="616" spans="1:37" ht="15.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</row>
    <row r="617" spans="1:37" ht="15.6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</row>
    <row r="618" spans="1:37" ht="15.6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</row>
    <row r="619" spans="1:37" ht="15.6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</row>
    <row r="620" spans="1:37" ht="15.6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</row>
    <row r="621" spans="1:37" ht="15.6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</row>
    <row r="622" spans="1:37" ht="15.6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</row>
    <row r="623" spans="1:37" ht="15.6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</row>
    <row r="624" spans="1:37" ht="15.6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</row>
    <row r="625" spans="1:37" ht="15.6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</row>
    <row r="626" spans="1:37" ht="15.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</row>
    <row r="627" spans="1:37" ht="15.6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</row>
    <row r="628" spans="1:37" ht="15.6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</row>
    <row r="629" spans="1:37" ht="15.6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</row>
    <row r="630" spans="1:37" ht="15.6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</row>
    <row r="631" spans="1:37" ht="15.6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</row>
    <row r="632" spans="1:37" ht="15.6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</row>
    <row r="633" spans="1:37" ht="15.6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</row>
    <row r="634" spans="1:37" ht="15.6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</row>
    <row r="635" spans="1:37" ht="15.6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</row>
    <row r="636" spans="1:37" ht="15.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</row>
    <row r="637" spans="1:37" ht="15.6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</row>
    <row r="638" spans="1:37" ht="15.6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</row>
    <row r="639" spans="1:37" ht="15.6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</row>
    <row r="640" spans="1:37" ht="15.6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</row>
    <row r="641" spans="1:37" ht="15.6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</row>
    <row r="642" spans="1:37" ht="15.6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</row>
    <row r="643" spans="1:37" ht="15.6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</row>
    <row r="644" spans="1:37" ht="15.6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</row>
    <row r="645" spans="1:37" ht="15.6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</row>
    <row r="646" spans="1:37" ht="15.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</row>
    <row r="647" spans="1:37" ht="15.6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</row>
    <row r="648" spans="1:37" ht="15.6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</row>
    <row r="649" spans="1:37" ht="15.6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</row>
    <row r="650" spans="1:37" ht="15.6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</row>
    <row r="651" spans="1:37" ht="15.6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</row>
    <row r="652" spans="1:37" ht="15.6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</row>
    <row r="653" spans="1:37" ht="15.6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</row>
    <row r="654" spans="1:37" ht="15.6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</row>
    <row r="655" spans="1:37" ht="15.6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</row>
    <row r="656" spans="1:37" ht="15.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</row>
    <row r="657" spans="1:37" ht="15.6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</row>
    <row r="658" spans="1:37" ht="15.6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</row>
    <row r="659" spans="1:37" ht="15.6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</row>
    <row r="660" spans="1:37" ht="15.6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</row>
    <row r="661" spans="1:37" ht="15.6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</row>
    <row r="662" spans="1:37" ht="15.6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</row>
    <row r="663" spans="1:37" ht="15.6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</row>
    <row r="664" spans="1:37" ht="15.6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</row>
    <row r="665" spans="1:37" ht="15.6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</row>
    <row r="666" spans="1:37" ht="15.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</row>
    <row r="667" spans="1:37" ht="15.6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</row>
    <row r="668" spans="1:37" ht="15.6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</row>
    <row r="669" spans="1:37" ht="15.6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</row>
    <row r="670" spans="1:37" ht="15.6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</row>
    <row r="671" spans="1:37" ht="15.6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</row>
    <row r="672" spans="1:37" ht="15.6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</row>
    <row r="673" spans="1:37" ht="15.6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</row>
    <row r="674" spans="1:37" ht="15.6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</row>
    <row r="675" spans="1:37" ht="15.6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</row>
    <row r="676" spans="1:37" ht="15.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</row>
    <row r="677" spans="1:37" ht="15.6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</row>
    <row r="678" spans="1:37" ht="15.6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</row>
    <row r="679" spans="1:37" ht="15.6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</row>
    <row r="680" spans="1:37" ht="15.6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</row>
    <row r="681" spans="1:37" ht="15.6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</row>
    <row r="682" spans="1:37" ht="15.6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</row>
    <row r="683" spans="1:37" ht="15.6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</row>
    <row r="684" spans="1:37" ht="15.6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</row>
    <row r="685" spans="1:37" ht="15.6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</row>
    <row r="686" spans="1:37" ht="15.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</row>
    <row r="687" spans="1:37" ht="15.6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</row>
    <row r="688" spans="1:37" ht="15.6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</row>
    <row r="689" spans="1:37" ht="15.6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</row>
    <row r="690" spans="1:37" ht="15.6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</row>
    <row r="691" spans="1:37" ht="15.6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</row>
    <row r="692" spans="1:37" ht="15.6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</row>
    <row r="693" spans="1:37" ht="15.6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</row>
    <row r="694" spans="1:37" ht="15.6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</row>
    <row r="695" spans="1:37" ht="15.6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</row>
    <row r="696" spans="1:37" ht="15.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</row>
    <row r="697" spans="1:37" ht="15.6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</row>
    <row r="698" spans="1:37" ht="15.6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</row>
    <row r="699" spans="1:37" ht="15.6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</row>
    <row r="700" spans="1:37" ht="15.6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</row>
    <row r="701" spans="1:37" ht="15.6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</row>
    <row r="702" spans="1:37" ht="15.6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</row>
    <row r="703" spans="1:37" ht="15.6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</row>
    <row r="704" spans="1:37" ht="15.6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</row>
    <row r="705" spans="1:37" ht="15.6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</row>
    <row r="706" spans="1:37" ht="15.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</row>
    <row r="707" spans="1:37" ht="15.6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</row>
    <row r="708" spans="1:37" ht="15.6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</row>
    <row r="709" spans="1:37" ht="15.6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</row>
    <row r="710" spans="1:37" ht="15.6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</row>
    <row r="711" spans="1:37" ht="15.6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</row>
    <row r="712" spans="1:37" ht="15.6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</row>
    <row r="713" spans="1:37" ht="15.6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</row>
    <row r="714" spans="1:37" ht="15.6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</row>
    <row r="715" spans="1:37" ht="15.6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</row>
    <row r="716" spans="1:37" ht="15.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</row>
    <row r="717" spans="1:37" ht="15.6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</row>
    <row r="718" spans="1:37" ht="15.6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</row>
    <row r="719" spans="1:37" ht="15.6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</row>
    <row r="720" spans="1:37" ht="15.6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</row>
    <row r="721" spans="1:37" ht="15.6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</row>
    <row r="722" spans="1:37" ht="15.6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</row>
    <row r="723" spans="1:37" ht="15.6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</row>
    <row r="724" spans="1:37" ht="15.6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</row>
    <row r="725" spans="1:37" ht="15.6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</row>
    <row r="726" spans="1:37" ht="15.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</row>
    <row r="727" spans="1:37" ht="15.6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</row>
    <row r="728" spans="1:37" ht="15.6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</row>
    <row r="729" spans="1:37" ht="15.6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</row>
    <row r="730" spans="1:37" ht="15.6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</row>
    <row r="731" spans="1:37" ht="15.6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</row>
    <row r="732" spans="1:37" ht="15.6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</row>
    <row r="733" spans="1:37" ht="15.6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</row>
    <row r="734" spans="1:37" ht="15.6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</row>
    <row r="735" spans="1:37" ht="15.6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</row>
    <row r="736" spans="1:37" ht="15.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</row>
    <row r="737" spans="1:37" ht="15.6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</row>
    <row r="738" spans="1:37" ht="15.6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</row>
    <row r="739" spans="1:37" ht="15.6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</row>
    <row r="740" spans="1:37" ht="15.6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</row>
    <row r="741" spans="1:37" ht="15.6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</row>
    <row r="742" spans="1:37" ht="15.6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</row>
    <row r="743" spans="1:37" ht="15.6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</row>
    <row r="744" spans="1:37" ht="15.6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</row>
    <row r="745" spans="1:37" ht="15.6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</row>
    <row r="746" spans="1:37" ht="15.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</row>
    <row r="747" spans="1:37" ht="15.6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</row>
    <row r="748" spans="1:37" ht="15.6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</row>
    <row r="749" spans="1:37" ht="15.6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</row>
    <row r="750" spans="1:37" ht="15.6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</row>
    <row r="751" spans="1:37" ht="15.6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</row>
    <row r="752" spans="1:37" ht="15.6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</row>
    <row r="753" spans="1:37" ht="15.6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</row>
    <row r="754" spans="1:37" ht="15.6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</row>
    <row r="755" spans="1:37" ht="15.6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</row>
    <row r="756" spans="1:37" ht="15.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</row>
    <row r="757" spans="1:37" ht="15.6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</row>
    <row r="758" spans="1:37" ht="15.6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</row>
    <row r="759" spans="1:37" ht="15.6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</row>
    <row r="760" spans="1:37" ht="15.6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</row>
    <row r="761" spans="1:37" ht="15.6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</row>
    <row r="762" spans="1:37" ht="15.6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</row>
    <row r="763" spans="1:37" ht="15.6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</row>
    <row r="764" spans="1:37" ht="15.6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</row>
    <row r="765" spans="1:37" ht="15.6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</row>
    <row r="766" spans="1:37" ht="15.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</row>
    <row r="767" spans="1:37" ht="15.6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</row>
    <row r="768" spans="1:37" ht="15.6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</row>
    <row r="769" spans="1:37" ht="15.6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</row>
    <row r="770" spans="1:37" ht="15.6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</row>
    <row r="771" spans="1:37" ht="15.6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</row>
    <row r="772" spans="1:37" ht="15.6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</row>
    <row r="773" spans="1:37" ht="15.6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</row>
    <row r="774" spans="1:37" ht="15.6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</row>
    <row r="775" spans="1:37" ht="15.6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</row>
    <row r="776" spans="1:37" ht="15.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</row>
    <row r="777" spans="1:37" ht="15.6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</row>
    <row r="778" spans="1:37" ht="15.6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</row>
    <row r="779" spans="1:37" ht="15.6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</row>
    <row r="780" spans="1:37" ht="15.6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</row>
    <row r="781" spans="1:37" ht="15.6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</row>
    <row r="782" spans="1:37" ht="15.6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</row>
    <row r="783" spans="1:37" ht="15.6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</row>
    <row r="784" spans="1:37" ht="15.6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</row>
    <row r="785" spans="1:37" ht="15.6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</row>
    <row r="786" spans="1:37" ht="15.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</row>
    <row r="787" spans="1:37" ht="15.6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</row>
    <row r="788" spans="1:37" ht="15.6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</row>
    <row r="789" spans="1:37" ht="15.6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</row>
    <row r="790" spans="1:37" ht="15.6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</row>
    <row r="791" spans="1:37" ht="15.6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</row>
    <row r="792" spans="1:37" ht="15.6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</row>
    <row r="793" spans="1:37" ht="15.6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</row>
    <row r="794" spans="1:37" ht="15.6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</row>
    <row r="795" spans="1:37" ht="15.6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</row>
    <row r="796" spans="1:37" ht="15.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</row>
    <row r="797" spans="1:37" ht="15.6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</row>
    <row r="798" spans="1:37" ht="15.6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</row>
    <row r="799" spans="1:37" ht="15.6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</row>
    <row r="800" spans="1:37" ht="15.6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</row>
    <row r="801" spans="1:37" ht="15.6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</row>
    <row r="802" spans="1:37" ht="15.6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</row>
    <row r="803" spans="1:37" ht="15.6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</row>
    <row r="804" spans="1:37" ht="15.6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</row>
    <row r="805" spans="1:37" ht="15.6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</row>
    <row r="806" spans="1:37" ht="15.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</row>
    <row r="807" spans="1:37" ht="15.6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</row>
    <row r="808" spans="1:37" ht="15.6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</row>
    <row r="809" spans="1:37" ht="15.6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</row>
    <row r="810" spans="1:37" ht="15.6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</row>
    <row r="811" spans="1:37" ht="15.6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</row>
    <row r="812" spans="1:37" ht="15.6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</row>
    <row r="813" spans="1:37" ht="15.6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</row>
    <row r="814" spans="1:37" ht="15.6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</row>
    <row r="815" spans="1:37" ht="15.6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</row>
    <row r="816" spans="1:37" ht="15.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</row>
    <row r="817" spans="1:37" ht="15.6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</row>
    <row r="818" spans="1:37" ht="15.6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</row>
    <row r="819" spans="1:37" ht="15.6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</row>
    <row r="820" spans="1:37" ht="15.6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</row>
    <row r="821" spans="1:37" ht="15.6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</row>
    <row r="822" spans="1:37" ht="15.6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</row>
    <row r="823" spans="1:37" ht="15.6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</row>
    <row r="824" spans="1:37" ht="15.6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</row>
    <row r="825" spans="1:37" ht="15.6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</row>
    <row r="826" spans="1:37" ht="15.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</row>
    <row r="827" spans="1:37" ht="15.6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</row>
    <row r="828" spans="1:37" ht="15.6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</row>
    <row r="829" spans="1:37" ht="15.6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</row>
    <row r="830" spans="1:37" ht="15.6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</row>
    <row r="831" spans="1:37" ht="15.6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</row>
    <row r="832" spans="1:37" ht="15.6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</row>
    <row r="833" spans="1:37" ht="15.6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</row>
    <row r="834" spans="1:37" ht="15.6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</row>
    <row r="835" spans="1:37" ht="15.6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</row>
    <row r="836" spans="1:37" ht="15.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</row>
    <row r="837" spans="1:37" ht="15.6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</row>
    <row r="838" spans="1:37" ht="15.6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</row>
    <row r="839" spans="1:37" ht="15.6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</row>
    <row r="840" spans="1:37" ht="15.6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</row>
    <row r="841" spans="1:37" ht="15.6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</row>
    <row r="842" spans="1:37" ht="15.6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</row>
    <row r="843" spans="1:37" ht="15.6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</row>
    <row r="844" spans="1:37" ht="15.6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</row>
    <row r="845" spans="1:37" ht="15.6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</row>
    <row r="846" spans="1:37" ht="15.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</row>
    <row r="847" spans="1:37" ht="15.6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</row>
    <row r="848" spans="1:37" ht="15.6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</row>
    <row r="849" spans="1:37" ht="15.6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</row>
    <row r="850" spans="1:37" ht="15.6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</row>
    <row r="851" spans="1:37" ht="15.6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</row>
    <row r="852" spans="1:37" ht="15.6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</row>
    <row r="853" spans="1:37" ht="15.6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</row>
    <row r="854" spans="1:37" ht="15.6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</row>
    <row r="855" spans="1:37" ht="15.6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</row>
    <row r="856" spans="1:37" ht="15.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</row>
    <row r="857" spans="1:37" ht="15.6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</row>
    <row r="858" spans="1:37" ht="15.6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</row>
    <row r="859" spans="1:37" ht="15.6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</row>
    <row r="860" spans="1:37" ht="15.6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</row>
    <row r="861" spans="1:37" ht="15.6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</row>
    <row r="862" spans="1:37" ht="15.6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</row>
    <row r="863" spans="1:37" ht="15.6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</row>
    <row r="864" spans="1:37" ht="15.6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</row>
    <row r="865" spans="1:37" ht="15.6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</row>
    <row r="866" spans="1:37" ht="15.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</row>
    <row r="867" spans="1:37" ht="15.6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</row>
    <row r="868" spans="1:37" ht="15.6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</row>
    <row r="869" spans="1:37" ht="15.6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</row>
    <row r="870" spans="1:37" ht="15.6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</row>
    <row r="871" spans="1:37" ht="15.6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</row>
    <row r="872" spans="1:37" ht="15.6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</row>
    <row r="873" spans="1:37" ht="15.6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</row>
    <row r="874" spans="1:37" ht="15.6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</row>
    <row r="875" spans="1:37" ht="15.6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</row>
    <row r="876" spans="1:37" ht="15.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</row>
    <row r="877" spans="1:37" ht="15.6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</row>
    <row r="878" spans="1:37" ht="15.6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</row>
    <row r="879" spans="1:37" ht="15.6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</row>
    <row r="880" spans="1:37" ht="15.6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</row>
    <row r="881" spans="1:37" ht="15.6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</row>
    <row r="882" spans="1:37" ht="15.6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</row>
    <row r="883" spans="1:37" ht="15.6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</row>
    <row r="884" spans="1:37" ht="15.6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</row>
    <row r="885" spans="1:37" ht="15.6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</row>
    <row r="886" spans="1:37" ht="15.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</row>
    <row r="887" spans="1:37" ht="15.6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</row>
    <row r="888" spans="1:37" ht="15.6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</row>
    <row r="889" spans="1:37" ht="15.6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</row>
    <row r="890" spans="1:37" ht="15.6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</row>
    <row r="891" spans="1:37" ht="15.6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</row>
    <row r="892" spans="1:37" ht="15.6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</row>
    <row r="893" spans="1:37" ht="15.6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</row>
    <row r="894" spans="1:37" ht="15.6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</row>
    <row r="895" spans="1:37" ht="15.6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</row>
    <row r="896" spans="1:37" ht="15.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</row>
    <row r="897" spans="1:37" ht="15.6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</row>
    <row r="898" spans="1:37" ht="15.6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</row>
    <row r="899" spans="1:37" ht="15.6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</row>
    <row r="900" spans="1:37" ht="15.6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</row>
    <row r="901" spans="1:37" ht="15.6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</row>
    <row r="902" spans="1:37" ht="15.6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</row>
    <row r="903" spans="1:37" ht="15.6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</row>
    <row r="904" spans="1:37" ht="15.6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</row>
    <row r="905" spans="1:37" ht="15.6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</row>
    <row r="906" spans="1:37" ht="15.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</row>
    <row r="907" spans="1:37" ht="15.6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</row>
    <row r="908" spans="1:37" ht="15.6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</row>
    <row r="909" spans="1:37" ht="15.6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</row>
    <row r="910" spans="1:37" ht="15.6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</row>
    <row r="911" spans="1:37" ht="15.6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</row>
    <row r="912" spans="1:37" ht="15.6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</row>
    <row r="913" spans="1:37" ht="15.6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</row>
    <row r="914" spans="1:37" ht="15.6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</row>
    <row r="915" spans="1:37" ht="15.6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</row>
    <row r="916" spans="1:37" ht="15.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</row>
    <row r="917" spans="1:37" ht="15.6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</row>
    <row r="918" spans="1:37" ht="15.6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</row>
    <row r="919" spans="1:37" ht="15.6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</row>
    <row r="920" spans="1:37" ht="15.6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</row>
    <row r="921" spans="1:37" ht="15.6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</row>
    <row r="922" spans="1:37" ht="15.6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</row>
    <row r="923" spans="1:37" ht="15.6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</row>
    <row r="924" spans="1:37" ht="15.6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</row>
    <row r="925" spans="1:37" ht="15.6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</row>
    <row r="926" spans="1:37" ht="15.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</row>
    <row r="927" spans="1:37" ht="15.6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</row>
    <row r="928" spans="1:37" ht="15.6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</row>
    <row r="929" spans="1:37" ht="15.6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</row>
    <row r="930" spans="1:37" ht="15.6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</row>
    <row r="931" spans="1:37" ht="15.6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</row>
    <row r="932" spans="1:37" ht="15.6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</row>
    <row r="933" spans="1:37" ht="15.6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</row>
    <row r="934" spans="1:37" ht="15.6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</row>
    <row r="935" spans="1:37" ht="15.6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</row>
    <row r="936" spans="1:37" ht="15.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</row>
    <row r="937" spans="1:37" ht="15.6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</row>
    <row r="938" spans="1:37" ht="15.6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</row>
    <row r="939" spans="1:37" ht="15.6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</row>
    <row r="940" spans="1:37" ht="15.6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</row>
    <row r="941" spans="1:37" ht="15.6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</row>
    <row r="942" spans="1:37" ht="15.6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</row>
    <row r="943" spans="1:37" ht="15.6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</row>
    <row r="944" spans="1:37" ht="15.6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</row>
    <row r="945" spans="1:37" ht="15.6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</row>
    <row r="946" spans="1:37" ht="15.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</row>
    <row r="947" spans="1:37" ht="15.6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</row>
    <row r="948" spans="1:37" ht="15.6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</row>
    <row r="949" spans="1:37" ht="15.6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</row>
    <row r="950" spans="1:37" ht="15.6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</row>
    <row r="951" spans="1:37" ht="15.6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</row>
    <row r="952" spans="1:37" ht="15.6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</row>
    <row r="953" spans="1:37" ht="15.6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</row>
    <row r="954" spans="1:37" ht="15.6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</row>
    <row r="955" spans="1:37" ht="15.6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</row>
    <row r="956" spans="1:37" ht="15.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</row>
    <row r="957" spans="1:37" ht="15.6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</row>
    <row r="958" spans="1:37" ht="15.6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</row>
    <row r="959" spans="1:37" ht="15.6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</row>
    <row r="960" spans="1:37" ht="15.6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</row>
    <row r="961" spans="1:37" ht="15.6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</row>
    <row r="962" spans="1:37" ht="15.6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</row>
    <row r="963" spans="1:37" ht="15.6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</row>
    <row r="964" spans="1:37" ht="15.6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</row>
    <row r="965" spans="1:37" ht="15.6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</row>
    <row r="966" spans="1:37" ht="15.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</row>
    <row r="967" spans="1:37" ht="15.6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</row>
    <row r="968" spans="1:37" ht="15.6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</row>
    <row r="969" spans="1:37" ht="15.6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</row>
    <row r="970" spans="1:37" ht="15.6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</row>
    <row r="971" spans="1:37" ht="15.6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</row>
    <row r="972" spans="1:37" ht="15.6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</row>
    <row r="973" spans="1:37" ht="15.6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</row>
    <row r="974" spans="1:37" ht="15.6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</row>
    <row r="975" spans="1:37" ht="15.6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</row>
    <row r="976" spans="1:37" ht="15.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</row>
    <row r="977" spans="1:37" ht="15.6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</row>
    <row r="978" spans="1:37" ht="15.6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</row>
    <row r="979" spans="1:37" ht="15.6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</row>
    <row r="980" spans="1:37" ht="15.6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</row>
    <row r="981" spans="1:37" ht="15.6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</row>
    <row r="982" spans="1:37" ht="15.6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</row>
    <row r="983" spans="1:37" ht="15.6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</row>
    <row r="984" spans="1:37" ht="15.6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</row>
    <row r="985" spans="1:37" ht="15.6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</row>
    <row r="986" spans="1:37" ht="15.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</row>
    <row r="987" spans="1:37" ht="15.6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</row>
    <row r="988" spans="1:37" ht="15.6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</row>
    <row r="989" spans="1:37" ht="15.6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</row>
    <row r="990" spans="1:37" ht="15.6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</row>
    <row r="991" spans="1:37" ht="15.6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</row>
    <row r="992" spans="1:37" ht="15.6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</row>
    <row r="993" spans="1:37" ht="15.6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</row>
    <row r="994" spans="1:37" ht="15.6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</row>
    <row r="995" spans="1:37" ht="15.6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</row>
    <row r="996" spans="1:37" ht="15.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</row>
    <row r="997" spans="1:37" ht="15.6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</row>
    <row r="998" spans="1:37" ht="15.6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</row>
    <row r="999" spans="1:37" ht="15.6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</row>
    <row r="1000" spans="1:37" ht="15.6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</row>
    <row r="1001" spans="1:37" ht="15.75" customHeight="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</row>
    <row r="1002" spans="1:37" ht="15.75" customHeight="1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</row>
    <row r="1003" spans="1:37" ht="15.75" customHeight="1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</row>
    <row r="1004" spans="1:37" ht="15.75" customHeight="1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</row>
    <row r="1005" spans="1:37" ht="15.75" customHeight="1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</row>
    <row r="1006" spans="1:37" ht="15.75" customHeight="1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</row>
    <row r="1007" spans="1:37" ht="15.75" customHeight="1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</row>
    <row r="1008" spans="1:37" ht="15.75" customHeight="1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</row>
    <row r="1009" spans="1:37" ht="15.75" customHeight="1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</row>
    <row r="1010" spans="1:37" ht="15.75" customHeight="1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  <c r="AD1010" s="7"/>
      <c r="AE1010" s="7"/>
      <c r="AF1010" s="7"/>
      <c r="AG1010" s="7"/>
      <c r="AH1010" s="7"/>
      <c r="AI1010" s="7"/>
      <c r="AJ1010" s="7"/>
      <c r="AK1010" s="7"/>
    </row>
    <row r="1011" spans="1:37" ht="15.75" customHeight="1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  <c r="AC1011" s="7"/>
      <c r="AD1011" s="7"/>
      <c r="AE1011" s="7"/>
      <c r="AF1011" s="7"/>
      <c r="AG1011" s="7"/>
      <c r="AH1011" s="7"/>
      <c r="AI1011" s="7"/>
      <c r="AJ1011" s="7"/>
      <c r="AK1011" s="7"/>
    </row>
    <row r="1012" spans="1:37" ht="15.75" customHeight="1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</row>
    <row r="1013" spans="1:37" ht="15.75" customHeight="1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  <c r="Z1013" s="7"/>
      <c r="AA1013" s="7"/>
      <c r="AB1013" s="7"/>
      <c r="AC1013" s="7"/>
      <c r="AD1013" s="7"/>
      <c r="AE1013" s="7"/>
      <c r="AF1013" s="7"/>
      <c r="AG1013" s="7"/>
      <c r="AH1013" s="7"/>
      <c r="AI1013" s="7"/>
      <c r="AJ1013" s="7"/>
      <c r="AK1013" s="7"/>
    </row>
    <row r="1014" spans="1:37" ht="15.75" customHeight="1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  <c r="AD1014" s="7"/>
      <c r="AE1014" s="7"/>
      <c r="AF1014" s="7"/>
      <c r="AG1014" s="7"/>
      <c r="AH1014" s="7"/>
      <c r="AI1014" s="7"/>
      <c r="AJ1014" s="7"/>
      <c r="AK1014" s="7"/>
    </row>
    <row r="1015" spans="1:37" ht="15.75" customHeight="1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</row>
    <row r="1016" spans="1:37" ht="15.75" customHeight="1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  <c r="AD1016" s="7"/>
      <c r="AE1016" s="7"/>
      <c r="AF1016" s="7"/>
      <c r="AG1016" s="7"/>
      <c r="AH1016" s="7"/>
      <c r="AI1016" s="7"/>
      <c r="AJ1016" s="7"/>
      <c r="AK1016" s="7"/>
    </row>
    <row r="1017" spans="1:37" ht="15.75" customHeight="1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  <c r="AD1017" s="7"/>
      <c r="AE1017" s="7"/>
      <c r="AF1017" s="7"/>
      <c r="AG1017" s="7"/>
      <c r="AH1017" s="7"/>
      <c r="AI1017" s="7"/>
      <c r="AJ1017" s="7"/>
      <c r="AK1017" s="7"/>
    </row>
    <row r="1018" spans="1:37" ht="15.75" customHeight="1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  <c r="AD1018" s="7"/>
      <c r="AE1018" s="7"/>
      <c r="AF1018" s="7"/>
      <c r="AG1018" s="7"/>
      <c r="AH1018" s="7"/>
      <c r="AI1018" s="7"/>
      <c r="AJ1018" s="7"/>
      <c r="AK1018" s="7"/>
    </row>
    <row r="1019" spans="1:37" ht="15.75" customHeight="1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  <c r="Z1019" s="7"/>
      <c r="AA1019" s="7"/>
      <c r="AB1019" s="7"/>
      <c r="AC1019" s="7"/>
      <c r="AD1019" s="7"/>
      <c r="AE1019" s="7"/>
      <c r="AF1019" s="7"/>
      <c r="AG1019" s="7"/>
      <c r="AH1019" s="7"/>
      <c r="AI1019" s="7"/>
      <c r="AJ1019" s="7"/>
      <c r="AK1019" s="7"/>
    </row>
    <row r="1020" spans="1:37" ht="15.75" customHeight="1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  <c r="AD1020" s="7"/>
      <c r="AE1020" s="7"/>
      <c r="AF1020" s="7"/>
      <c r="AG1020" s="7"/>
      <c r="AH1020" s="7"/>
      <c r="AI1020" s="7"/>
      <c r="AJ1020" s="7"/>
      <c r="AK1020" s="7"/>
    </row>
    <row r="1021" spans="1:37" ht="15.75" customHeight="1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7"/>
      <c r="AA1021" s="7"/>
      <c r="AB1021" s="7"/>
      <c r="AC1021" s="7"/>
      <c r="AD1021" s="7"/>
      <c r="AE1021" s="7"/>
      <c r="AF1021" s="7"/>
      <c r="AG1021" s="7"/>
      <c r="AH1021" s="7"/>
      <c r="AI1021" s="7"/>
      <c r="AJ1021" s="7"/>
      <c r="AK1021" s="7"/>
    </row>
    <row r="1022" spans="1:37" ht="15.75" customHeight="1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  <c r="Z1022" s="7"/>
      <c r="AA1022" s="7"/>
      <c r="AB1022" s="7"/>
      <c r="AC1022" s="7"/>
      <c r="AD1022" s="7"/>
      <c r="AE1022" s="7"/>
      <c r="AF1022" s="7"/>
      <c r="AG1022" s="7"/>
      <c r="AH1022" s="7"/>
      <c r="AI1022" s="7"/>
      <c r="AJ1022" s="7"/>
      <c r="AK1022" s="7"/>
    </row>
    <row r="1023" spans="1:37" ht="15.75" customHeight="1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  <c r="AD1023" s="7"/>
      <c r="AE1023" s="7"/>
      <c r="AF1023" s="7"/>
      <c r="AG1023" s="7"/>
      <c r="AH1023" s="7"/>
      <c r="AI1023" s="7"/>
      <c r="AJ1023" s="7"/>
      <c r="AK1023" s="7"/>
    </row>
    <row r="1024" spans="1:37" ht="15.75" customHeight="1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7"/>
      <c r="AA1024" s="7"/>
      <c r="AB1024" s="7"/>
      <c r="AC1024" s="7"/>
      <c r="AD1024" s="7"/>
      <c r="AE1024" s="7"/>
      <c r="AF1024" s="7"/>
      <c r="AG1024" s="7"/>
      <c r="AH1024" s="7"/>
      <c r="AI1024" s="7"/>
      <c r="AJ1024" s="7"/>
      <c r="AK1024" s="7"/>
    </row>
    <row r="1025" spans="1:37" ht="15.75" customHeight="1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  <c r="Z1025" s="7"/>
      <c r="AA1025" s="7"/>
      <c r="AB1025" s="7"/>
      <c r="AC1025" s="7"/>
      <c r="AD1025" s="7"/>
      <c r="AE1025" s="7"/>
      <c r="AF1025" s="7"/>
      <c r="AG1025" s="7"/>
      <c r="AH1025" s="7"/>
      <c r="AI1025" s="7"/>
      <c r="AJ1025" s="7"/>
      <c r="AK1025" s="7"/>
    </row>
    <row r="1026" spans="1:37" ht="15.75" customHeight="1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  <c r="AD1026" s="7"/>
      <c r="AE1026" s="7"/>
      <c r="AF1026" s="7"/>
      <c r="AG1026" s="7"/>
      <c r="AH1026" s="7"/>
      <c r="AI1026" s="7"/>
      <c r="AJ1026" s="7"/>
      <c r="AK1026" s="7"/>
    </row>
  </sheetData>
  <mergeCells count="151">
    <mergeCell ref="B39:F39"/>
    <mergeCell ref="B41:Z42"/>
    <mergeCell ref="B43:Z49"/>
    <mergeCell ref="B50:Z51"/>
    <mergeCell ref="B52:Z58"/>
    <mergeCell ref="B60:Z61"/>
    <mergeCell ref="B62:Z62"/>
    <mergeCell ref="B64:C64"/>
    <mergeCell ref="D64:G64"/>
    <mergeCell ref="H64:K64"/>
    <mergeCell ref="L64:O64"/>
    <mergeCell ref="P64:Q64"/>
    <mergeCell ref="B68:C68"/>
    <mergeCell ref="D68:G68"/>
    <mergeCell ref="H68:K68"/>
    <mergeCell ref="L68:O68"/>
    <mergeCell ref="P68:Q68"/>
    <mergeCell ref="B66:C66"/>
    <mergeCell ref="B65:C65"/>
    <mergeCell ref="D65:G65"/>
    <mergeCell ref="B76:J77"/>
    <mergeCell ref="O76:Z77"/>
    <mergeCell ref="B74:J75"/>
    <mergeCell ref="K74:L75"/>
    <mergeCell ref="M74:N75"/>
    <mergeCell ref="O74:Z75"/>
    <mergeCell ref="K76:L77"/>
    <mergeCell ref="M76:N77"/>
    <mergeCell ref="L65:O65"/>
    <mergeCell ref="P65:Q65"/>
    <mergeCell ref="L66:O66"/>
    <mergeCell ref="P66:Q66"/>
    <mergeCell ref="B70:Z71"/>
    <mergeCell ref="B72:J73"/>
    <mergeCell ref="O72:Z73"/>
    <mergeCell ref="K72:L73"/>
    <mergeCell ref="M72:N73"/>
    <mergeCell ref="H65:K65"/>
    <mergeCell ref="E20:J20"/>
    <mergeCell ref="K20:P20"/>
    <mergeCell ref="E23:J23"/>
    <mergeCell ref="S23:Z23"/>
    <mergeCell ref="B26:Z28"/>
    <mergeCell ref="D66:G66"/>
    <mergeCell ref="H66:K66"/>
    <mergeCell ref="B67:C67"/>
    <mergeCell ref="D67:G67"/>
    <mergeCell ref="H67:K67"/>
    <mergeCell ref="L67:O67"/>
    <mergeCell ref="P67:Q67"/>
    <mergeCell ref="B63:C63"/>
    <mergeCell ref="D63:G63"/>
    <mergeCell ref="H63:K63"/>
    <mergeCell ref="L63:O63"/>
    <mergeCell ref="B30:H30"/>
    <mergeCell ref="I30:O30"/>
    <mergeCell ref="P30:T30"/>
    <mergeCell ref="U30:Z30"/>
    <mergeCell ref="B31:Z34"/>
    <mergeCell ref="B37:F37"/>
    <mergeCell ref="B21:Z21"/>
    <mergeCell ref="B9:D9"/>
    <mergeCell ref="E9:L9"/>
    <mergeCell ref="M9:P9"/>
    <mergeCell ref="E10:H10"/>
    <mergeCell ref="O10:P10"/>
    <mergeCell ref="E13:N13"/>
    <mergeCell ref="B10:D10"/>
    <mergeCell ref="B11:D11"/>
    <mergeCell ref="B12:D12"/>
    <mergeCell ref="B13:D13"/>
    <mergeCell ref="I10:J10"/>
    <mergeCell ref="K10:N10"/>
    <mergeCell ref="E12:N12"/>
    <mergeCell ref="O12:P12"/>
    <mergeCell ref="O13:P13"/>
    <mergeCell ref="O11:R11"/>
    <mergeCell ref="Q9:Z9"/>
    <mergeCell ref="Q10:Z10"/>
    <mergeCell ref="Q12:Z12"/>
    <mergeCell ref="Q13:Z13"/>
    <mergeCell ref="E11:H11"/>
    <mergeCell ref="I11:J11"/>
    <mergeCell ref="K11:N11"/>
    <mergeCell ref="S11:V11"/>
    <mergeCell ref="B19:D19"/>
    <mergeCell ref="B20:D20"/>
    <mergeCell ref="B23:D23"/>
    <mergeCell ref="B16:D16"/>
    <mergeCell ref="B17:D17"/>
    <mergeCell ref="B18:D18"/>
    <mergeCell ref="Q17:R17"/>
    <mergeCell ref="S17:T17"/>
    <mergeCell ref="Q19:R19"/>
    <mergeCell ref="Q18:R18"/>
    <mergeCell ref="S18:T18"/>
    <mergeCell ref="Q16:R16"/>
    <mergeCell ref="S16:T16"/>
    <mergeCell ref="E18:J18"/>
    <mergeCell ref="K18:P18"/>
    <mergeCell ref="E19:J19"/>
    <mergeCell ref="K19:P19"/>
    <mergeCell ref="S19:T19"/>
    <mergeCell ref="Q20:R20"/>
    <mergeCell ref="S20:T20"/>
    <mergeCell ref="O23:R23"/>
    <mergeCell ref="B2:Z6"/>
    <mergeCell ref="B7:D7"/>
    <mergeCell ref="E7:T7"/>
    <mergeCell ref="U7:V7"/>
    <mergeCell ref="W7:Z7"/>
    <mergeCell ref="B8:D8"/>
    <mergeCell ref="E8:H8"/>
    <mergeCell ref="I8:J8"/>
    <mergeCell ref="K8:N8"/>
    <mergeCell ref="O8:P8"/>
    <mergeCell ref="Q8:T8"/>
    <mergeCell ref="U8:V8"/>
    <mergeCell ref="W8:Z8"/>
    <mergeCell ref="B14:D14"/>
    <mergeCell ref="E14:J14"/>
    <mergeCell ref="K14:P14"/>
    <mergeCell ref="B15:D15"/>
    <mergeCell ref="E15:J15"/>
    <mergeCell ref="K15:P15"/>
    <mergeCell ref="E16:J16"/>
    <mergeCell ref="K16:P16"/>
    <mergeCell ref="E17:J17"/>
    <mergeCell ref="K17:P17"/>
    <mergeCell ref="U14:V15"/>
    <mergeCell ref="W14:X15"/>
    <mergeCell ref="Y14:Z15"/>
    <mergeCell ref="Q14:R15"/>
    <mergeCell ref="S14:T15"/>
    <mergeCell ref="W11:Z11"/>
    <mergeCell ref="Y68:Z68"/>
    <mergeCell ref="Y67:Z67"/>
    <mergeCell ref="Y66:Z66"/>
    <mergeCell ref="Y65:Z65"/>
    <mergeCell ref="Y64:Z64"/>
    <mergeCell ref="Y63:Z63"/>
    <mergeCell ref="R68:X68"/>
    <mergeCell ref="R67:X67"/>
    <mergeCell ref="R66:X66"/>
    <mergeCell ref="R65:X65"/>
    <mergeCell ref="R64:X64"/>
    <mergeCell ref="R63:X63"/>
    <mergeCell ref="Y19:Z19"/>
    <mergeCell ref="U19:V19"/>
    <mergeCell ref="W19:X19"/>
    <mergeCell ref="P63:Q63"/>
  </mergeCells>
  <dataValidations count="9">
    <dataValidation type="list" allowBlank="1" showErrorMessage="1" sqref="U30" xr:uid="{00000000-0002-0000-0300-000000000000}">
      <formula1>$AK$27:$AK$43</formula1>
    </dataValidation>
    <dataValidation type="list" allowBlank="1" showErrorMessage="1" sqref="I30" xr:uid="{00000000-0002-0000-0300-000004000000}">
      <formula1>$AK$27:$AK$49</formula1>
    </dataValidation>
    <dataValidation type="list" allowBlank="1" showErrorMessage="1" sqref="P64:P68" xr:uid="{00000000-0002-0000-0300-000005000000}">
      <formula1>$AI$27:$AI$29</formula1>
    </dataValidation>
    <dataValidation type="list" allowBlank="1" showErrorMessage="1" sqref="H64:H68 L64:L68" xr:uid="{00000000-0002-0000-0300-000007000000}">
      <formula1>$AH$27:$AH$29</formula1>
    </dataValidation>
    <dataValidation type="list" allowBlank="1" showErrorMessage="1" sqref="D64:D68" xr:uid="{00000000-0002-0000-0300-000008000000}">
      <formula1>$AG$27:$AG$33</formula1>
    </dataValidation>
    <dataValidation type="list" allowBlank="1" showInputMessage="1" showErrorMessage="1" prompt="Feedback - Select from the dropdown_x000a_" sqref="K72 K74 K76" xr:uid="{00000000-0002-0000-0300-00000A000000}">
      <formula1>$AJ$27:$AJ$29</formula1>
    </dataValidation>
    <dataValidation type="list" allowBlank="1" showInputMessage="1" showErrorMessage="1" sqref="W19:Z19" xr:uid="{332247D0-74C1-4743-A075-F2244AED45E8}">
      <formula1>$AK$27:$AK$49</formula1>
    </dataValidation>
    <dataValidation type="list" allowBlank="1" showInputMessage="1" showErrorMessage="1" sqref="U19:V19" xr:uid="{20D12B45-8112-4F61-B3E9-0C689C7AC63B}">
      <formula1>$AF$27:$AF$29</formula1>
    </dataValidation>
    <dataValidation type="list" allowBlank="1" showInputMessage="1" showErrorMessage="1" sqref="Y64:Z68" xr:uid="{B2807211-1FB8-4B7E-8BB3-2AC81B5B18C8}">
      <formula1>$CM$2:$CM$5</formula1>
    </dataValidation>
  </dataValidations>
  <pageMargins left="0.7" right="0.7" top="0.75" bottom="0.75" header="0" footer="0"/>
  <pageSetup scale="6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C3C6EDA9246047993565589052B525" ma:contentTypeVersion="17" ma:contentTypeDescription="Create a new document." ma:contentTypeScope="" ma:versionID="aa24aced498a8e47615d7fe1d915aa21">
  <xsd:schema xmlns:xsd="http://www.w3.org/2001/XMLSchema" xmlns:xs="http://www.w3.org/2001/XMLSchema" xmlns:p="http://schemas.microsoft.com/office/2006/metadata/properties" xmlns:ns2="207856f8-f4c8-49c1-931f-ce0e0a20e779" xmlns:ns3="61ed4de2-cfb1-4838-91fc-692f8547cd99" targetNamespace="http://schemas.microsoft.com/office/2006/metadata/properties" ma:root="true" ma:fieldsID="74c836f597c307300f95a4a1b6b11dc4" ns2:_="" ns3:_="">
    <xsd:import namespace="207856f8-f4c8-49c1-931f-ce0e0a20e779"/>
    <xsd:import namespace="61ed4de2-cfb1-4838-91fc-692f8547cd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URL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856f8-f4c8-49c1-931f-ce0e0a20e7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a9ad333-8294-4e16-9ba3-9c5fdcdb0c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URL" ma:index="22" nillable="true" ma:displayName="URL" ma:format="Hyperlink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ed4de2-cfb1-4838-91fc-692f8547cd9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cd98b8-bd0a-40d5-bbc5-6bf7bcc2e466}" ma:internalName="TaxCatchAll" ma:showField="CatchAllData" ma:web="61ed4de2-cfb1-4838-91fc-692f8547cd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ed4de2-cfb1-4838-91fc-692f8547cd99" xsi:nil="true"/>
    <URL xmlns="207856f8-f4c8-49c1-931f-ce0e0a20e779">
      <Url xsi:nil="true"/>
      <Description xsi:nil="true"/>
    </URL>
    <lcf76f155ced4ddcb4097134ff3c332f xmlns="207856f8-f4c8-49c1-931f-ce0e0a20e77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6666EE-7FDF-4506-B0A8-FFDA9635989E}"/>
</file>

<file path=customXml/itemProps2.xml><?xml version="1.0" encoding="utf-8"?>
<ds:datastoreItem xmlns:ds="http://schemas.openxmlformats.org/officeDocument/2006/customXml" ds:itemID="{E83B7EE0-1743-4963-A6F9-024CDCBA9437}"/>
</file>

<file path=customXml/itemProps3.xml><?xml version="1.0" encoding="utf-8"?>
<ds:datastoreItem xmlns:ds="http://schemas.openxmlformats.org/officeDocument/2006/customXml" ds:itemID="{27CD42EC-2F80-43F7-818C-A0BBB1B6A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Referee</vt:lpstr>
      <vt:lpstr>AR1</vt:lpstr>
      <vt:lpstr>AR2</vt:lpstr>
      <vt:lpstr>4th</vt:lpstr>
      <vt:lpstr>'4th'!Print_Area</vt:lpstr>
      <vt:lpstr>'AR1'!Print_Area</vt:lpstr>
      <vt:lpstr>'AR2'!Print_Area</vt:lpstr>
      <vt:lpstr>Referee!Print_Area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Serafini</dc:creator>
  <cp:lastModifiedBy>Yuya Kiuchi</cp:lastModifiedBy>
  <cp:lastPrinted>2024-06-30T22:20:51Z</cp:lastPrinted>
  <dcterms:created xsi:type="dcterms:W3CDTF">2023-10-28T14:25:03Z</dcterms:created>
  <dcterms:modified xsi:type="dcterms:W3CDTF">2024-08-13T12:36:28Z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0x0101001EC3C6EDA9246047993565589052B525</vt:lpwstr>
  </property>
</Properties>
</file>